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riteri Assegnazione" sheetId="1" r:id="rId1"/>
  </sheets>
  <definedNames>
    <definedName name="_xlnm.Print_Area" localSheetId="0">'Criteri Assegnazione'!$A$1:$AK$5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5" i="1" l="1"/>
  <c r="AB5" i="1"/>
  <c r="AC5" i="1" s="1"/>
  <c r="Y5" i="1"/>
  <c r="Z5" i="1" s="1"/>
  <c r="V5" i="1"/>
  <c r="W5" i="1" s="1"/>
  <c r="T5" i="1"/>
  <c r="R5" i="1"/>
  <c r="Q5" i="1"/>
  <c r="N5" i="1"/>
  <c r="AK5" i="1" s="1"/>
  <c r="AG4" i="1"/>
  <c r="AB4" i="1"/>
  <c r="AC4" i="1" s="1"/>
  <c r="Y4" i="1"/>
  <c r="Z4" i="1" s="1"/>
  <c r="V4" i="1"/>
  <c r="W4" i="1" s="1"/>
  <c r="T4" i="1"/>
  <c r="R4" i="1"/>
  <c r="Q4" i="1"/>
  <c r="N4" i="1"/>
  <c r="AK4" i="1" s="1"/>
  <c r="AD4" i="1" l="1"/>
  <c r="AE4" i="1" s="1"/>
  <c r="AH4" i="1" s="1"/>
  <c r="AJ4" i="1" s="1"/>
  <c r="AD5" i="1"/>
  <c r="AE5" i="1" s="1"/>
  <c r="AH5" i="1" s="1"/>
  <c r="AJ5" i="1" s="1"/>
  <c r="O4" i="1"/>
  <c r="P4" i="1" s="1"/>
  <c r="O5" i="1"/>
  <c r="P5" i="1" s="1"/>
</calcChain>
</file>

<file path=xl/comments1.xml><?xml version="1.0" encoding="utf-8"?>
<comments xmlns="http://schemas.openxmlformats.org/spreadsheetml/2006/main">
  <authors>
    <author/>
  </authors>
  <commentList>
    <comment ref="H2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Fassio Barbara:
</t>
        </r>
      </text>
    </comment>
  </commentList>
</comments>
</file>

<file path=xl/sharedStrings.xml><?xml version="1.0" encoding="utf-8"?>
<sst xmlns="http://schemas.openxmlformats.org/spreadsheetml/2006/main" count="50" uniqueCount="45">
  <si>
    <t>Allegato 4.5</t>
  </si>
  <si>
    <t>Oggetto del bando (allegare relazione descrittiva di max 4 pagine)</t>
  </si>
  <si>
    <t>Numero persone disabili seguite dal richiedente</t>
  </si>
  <si>
    <r>
      <rPr>
        <sz val="11"/>
        <color rgb="FF000000"/>
        <rFont val="Calibri"/>
        <family val="2"/>
        <charset val="1"/>
      </rPr>
      <t>Sostenuto esclusivamente per le attività (</t>
    </r>
    <r>
      <rPr>
        <b/>
        <sz val="11"/>
        <color rgb="FF000000"/>
        <rFont val="Calibri"/>
        <family val="2"/>
        <charset val="1"/>
      </rPr>
      <t>vedi legenda delle spese ammissibili</t>
    </r>
    <r>
      <rPr>
        <sz val="11"/>
        <color rgb="FF000000"/>
        <rFont val="Calibri"/>
        <family val="2"/>
        <charset val="1"/>
      </rPr>
      <t>)</t>
    </r>
  </si>
  <si>
    <t>Entrata complessiva corrispondente alla compartecipazione al costo da parte degli utenti</t>
  </si>
  <si>
    <t>Da 0 fino a 10% 0 punti;
da 10,01 a 20% 5 punti;
da 20,01 a 40% 10 punti;
da 40,01 a 60% 15 punti;
da 60,01 a 80% 20 punti;
da 80,01 a 100%
25 punti</t>
  </si>
  <si>
    <t>Da 0 fino a 10%
 20 punti; 
Da 10,1 a 25%
15 punti;
da 25,1 a 50%
10 punti;
 da 50,1 a 75% 
5 punti;
 Da 75,01 a 100% 0 punti</t>
  </si>
  <si>
    <t>SI = 5 punti;
NO = 0 punti</t>
  </si>
  <si>
    <t>Da 0 fino a 10% 0 punti;
da 10,01 a 20% 2 punti;
da 20,01 a 40% 4 punti;
da 40,01 a 60% 6 punti;
da 60,01 a 80% 8 punti;
da 80,01 a 100%
10 punti</t>
  </si>
  <si>
    <t xml:space="preserve">Oltre € 500  15 punti
Da 300,01 a 500,00 10 punti
Da 100,01 a 300,00 5 punti sotto 100,00 punti       
 </t>
  </si>
  <si>
    <t>SI = 5 punti; NO = 0 punti</t>
  </si>
  <si>
    <t>N.</t>
  </si>
  <si>
    <t>SOGGETTO RICHIEDENTE</t>
  </si>
  <si>
    <t>INDIRIZZO</t>
  </si>
  <si>
    <t>C.F./P.I.</t>
  </si>
  <si>
    <t>TELEFONO</t>
  </si>
  <si>
    <t>PEC</t>
  </si>
  <si>
    <t>MAIL</t>
  </si>
  <si>
    <t>EVENTO/ATTIVITA' (DESCRIZIONE)</t>
  </si>
  <si>
    <t xml:space="preserve">NUMERO MASSIMO PERSONE </t>
  </si>
  <si>
    <t>COSTO COMPLESSIVO ANNUO</t>
  </si>
  <si>
    <t>ENTRATA ANNUA DERIVANTE DALLE QUOTE PAGATE DAGLI  UTENTI</t>
  </si>
  <si>
    <t>ALTRI CONTRIBUTI (SI/NO)</t>
  </si>
  <si>
    <t>SE SI INDICARE L'IMPORTO COMPLESSIVO DEI CONTRIBUTI ANNUI RICEVUTI</t>
  </si>
  <si>
    <t>COSTO NETTO SOSTENUTO DAL RICHIEDENTE (J-K-M)</t>
  </si>
  <si>
    <t>%</t>
  </si>
  <si>
    <t>PUNTI ASSEGNATI PER O (max 25)</t>
  </si>
  <si>
    <t>PERCENTUALE DI INCIDENZA DELLA QUOTA UTENTE SUL COSTO LORDO SOSTENUTO</t>
  </si>
  <si>
    <t>PUNTI ASSEGNATI PER Q (max 20)</t>
  </si>
  <si>
    <t>ATTIVITA' INTEGRATIVE DI ATTIVITA' GIA' SVOLTE DAL COMUNE (SI/NO)</t>
  </si>
  <si>
    <t>PUNTI ASSEGNATI PER S</t>
  </si>
  <si>
    <t>NUMERO PERSONE CON DISABILITA' COINVOLTE NELL'ANNO</t>
  </si>
  <si>
    <t>PUNTI ASSEGNATI PER V (max 10)</t>
  </si>
  <si>
    <t>N° GIORNI ATTIVITA' NEL CORSO DELL'ANNO SU BASE 365</t>
  </si>
  <si>
    <t>PUNTI ASSEGNATI PER Y (max 10)</t>
  </si>
  <si>
    <t>DURATA MEDIA GIORNALIERA DELLE ATTIVITA' PROPOSTE SU BASE 24 H</t>
  </si>
  <si>
    <t>PUNTI ASSEGNATI PER AB</t>
  </si>
  <si>
    <t>RAPPORTO TRA SPESA NETTA SOSTENUTA E PERSONE RAGGIUNTE/ANNO
(Costo pro capite)</t>
  </si>
  <si>
    <t>PUNTI ASSEGNATI PER AD</t>
  </si>
  <si>
    <t>COORDINAMENTO DELL'ATTIVITA' CON GLI AMBITI TERRITORIALI (SI/NO)</t>
  </si>
  <si>
    <t>PUNTI ASSEGNATI PER AF</t>
  </si>
  <si>
    <t>TOTALE PUNTI</t>
  </si>
  <si>
    <t>NUMERO MINIMO DI PUNTI PREVISTI PER ACCEDERE AL CONTRIBUTO</t>
  </si>
  <si>
    <t>AMMESSO AL CONTRIBUTO (SI/NO)</t>
  </si>
  <si>
    <t xml:space="preserve"> RICHIESTA CONTRIBUTO (NON SUPERIORE AL 70% DELLE SPESE NETTE SOSTENUTE - colonna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</si>
</sst>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410]\ #,##0.00;[Red]\-[$€-410]\ #,##0.00"/>
    <numFmt numFmtId="165" formatCode="_-* #,##0.00\ _€_-;\-* #,##0.00\ _€_-;_-* \-??\ _€_-;_-@_-"/>
    <numFmt numFmtId="166" formatCode="#,##0.00_ ;\-#,##0.00\ "/>
  </numFmts>
  <fonts count="9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b/>
      <sz val="12"/>
      <color rgb="FF9933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8" fillId="0" borderId="0" applyBorder="0" applyProtection="0"/>
  </cellStyleXfs>
  <cellXfs count="3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66" fontId="0" fillId="2" borderId="1" xfId="1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6" fontId="0" fillId="4" borderId="1" xfId="1" applyNumberFormat="1" applyFon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vertical="center"/>
    </xf>
    <xf numFmtId="2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</xf>
    <xf numFmtId="4" fontId="0" fillId="2" borderId="1" xfId="0" applyNumberForma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799200</xdr:colOff>
      <xdr:row>4</xdr:row>
      <xdr:rowOff>174240</xdr:rowOff>
    </xdr:to>
    <xdr:sp macro="" textlink="">
      <xdr:nvSpPr>
        <xdr:cNvPr id="2" name="CustomShape 1" hidden="1"/>
        <xdr:cNvSpPr/>
      </xdr:nvSpPr>
      <xdr:spPr>
        <a:xfrm>
          <a:off x="0" y="0"/>
          <a:ext cx="10510200" cy="51120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989280</xdr:colOff>
      <xdr:row>4</xdr:row>
      <xdr:rowOff>174240</xdr:rowOff>
    </xdr:to>
    <xdr:sp macro="" textlink="">
      <xdr:nvSpPr>
        <xdr:cNvPr id="3" name="CustomShape 1" hidden="1"/>
        <xdr:cNvSpPr/>
      </xdr:nvSpPr>
      <xdr:spPr>
        <a:xfrm>
          <a:off x="0" y="0"/>
          <a:ext cx="8766720" cy="51120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360</xdr:colOff>
      <xdr:row>0</xdr:row>
      <xdr:rowOff>360</xdr:rowOff>
    </xdr:to>
    <xdr:sp macro="" textlink="">
      <xdr:nvSpPr>
        <xdr:cNvPr id="4" name="CustomShape 1"/>
        <xdr:cNvSpPr/>
      </xdr:nvSpPr>
      <xdr:spPr>
        <a:xfrm>
          <a:off x="0" y="0"/>
          <a:ext cx="360" cy="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342360</xdr:colOff>
      <xdr:row>20</xdr:row>
      <xdr:rowOff>171000</xdr:rowOff>
    </xdr:to>
    <xdr:sp macro="" textlink="">
      <xdr:nvSpPr>
        <xdr:cNvPr id="5" name="CustomShape 1" hidden="1"/>
        <xdr:cNvSpPr/>
      </xdr:nvSpPr>
      <xdr:spPr>
        <a:xfrm>
          <a:off x="0" y="0"/>
          <a:ext cx="10053360" cy="8685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25</xdr:row>
      <xdr:rowOff>76200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5"/>
  <sheetViews>
    <sheetView tabSelected="1" view="pageBreakPreview" zoomScale="85" zoomScaleNormal="110" zoomScalePageLayoutView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N4" sqref="N4"/>
    </sheetView>
  </sheetViews>
  <sheetFormatPr defaultRowHeight="15" x14ac:dyDescent="0.25"/>
  <cols>
    <col min="1" max="1" width="2.7109375" style="2" customWidth="1"/>
    <col min="2" max="2" width="22.7109375" style="3" customWidth="1"/>
    <col min="3" max="3" width="21.5703125" style="3" customWidth="1"/>
    <col min="4" max="4" width="12.42578125" style="2" customWidth="1"/>
    <col min="5" max="5" width="12" style="2" customWidth="1"/>
    <col min="6" max="7" width="19.42578125" style="3" customWidth="1"/>
    <col min="8" max="8" width="16.42578125" style="3" customWidth="1"/>
    <col min="9" max="9" width="11" style="3" customWidth="1"/>
    <col min="10" max="10" width="15.7109375" style="3" customWidth="1"/>
    <col min="11" max="11" width="12.7109375" style="3" customWidth="1"/>
    <col min="12" max="12" width="12.7109375" style="2" customWidth="1"/>
    <col min="13" max="13" width="15.140625" style="3" customWidth="1"/>
    <col min="14" max="14" width="14.7109375" style="3" customWidth="1"/>
    <col min="15" max="15" width="6.140625" style="3" customWidth="1"/>
    <col min="16" max="16" width="14.42578125" style="2" customWidth="1"/>
    <col min="17" max="17" width="14.42578125" style="3" customWidth="1"/>
    <col min="18" max="18" width="12.42578125" style="3" customWidth="1"/>
    <col min="19" max="19" width="14" style="3" customWidth="1"/>
    <col min="20" max="20" width="11.7109375" style="3" customWidth="1"/>
    <col min="21" max="21" width="12.28515625" style="3" customWidth="1"/>
    <col min="22" max="22" width="7.7109375" style="3" customWidth="1"/>
    <col min="23" max="23" width="12.140625" style="3" customWidth="1"/>
    <col min="24" max="24" width="11.7109375" style="3" customWidth="1"/>
    <col min="25" max="25" width="6.42578125" style="3" customWidth="1"/>
    <col min="26" max="26" width="11.85546875" style="3" customWidth="1"/>
    <col min="27" max="27" width="14.5703125" style="3" customWidth="1"/>
    <col min="28" max="28" width="6.42578125" style="3" customWidth="1"/>
    <col min="29" max="29" width="12.140625" style="3" customWidth="1"/>
    <col min="30" max="30" width="20" style="3" customWidth="1"/>
    <col min="31" max="31" width="12.140625" style="3" customWidth="1"/>
    <col min="32" max="32" width="20" style="2" customWidth="1"/>
    <col min="33" max="33" width="13.28515625" style="3" customWidth="1"/>
    <col min="34" max="34" width="8.42578125" style="2" customWidth="1"/>
    <col min="35" max="35" width="13.85546875" style="2" customWidth="1"/>
    <col min="36" max="36" width="13.5703125" style="2" customWidth="1"/>
    <col min="37" max="37" width="15.85546875" style="3" customWidth="1"/>
    <col min="38" max="1025" width="8.7109375" style="3" customWidth="1"/>
  </cols>
  <sheetData>
    <row r="1" spans="1:37" s="4" customFormat="1" ht="202.9" customHeight="1" x14ac:dyDescent="0.25">
      <c r="B1" s="1" t="s">
        <v>0</v>
      </c>
      <c r="C1" s="1"/>
      <c r="D1" s="1"/>
      <c r="E1" s="1"/>
      <c r="F1" s="1"/>
      <c r="G1" s="1"/>
      <c r="H1" s="4" t="s">
        <v>1</v>
      </c>
      <c r="I1" s="4" t="s">
        <v>2</v>
      </c>
      <c r="J1" s="4" t="s">
        <v>3</v>
      </c>
      <c r="K1" s="4" t="s">
        <v>4</v>
      </c>
      <c r="N1" s="5"/>
      <c r="O1" s="5"/>
      <c r="P1" s="6" t="s">
        <v>5</v>
      </c>
      <c r="R1" s="4" t="s">
        <v>6</v>
      </c>
      <c r="T1" s="7" t="s">
        <v>7</v>
      </c>
      <c r="U1" s="8"/>
      <c r="W1" s="6" t="s">
        <v>8</v>
      </c>
      <c r="X1" s="9"/>
      <c r="Y1" s="9"/>
      <c r="Z1" s="6" t="s">
        <v>8</v>
      </c>
      <c r="AC1" s="6" t="s">
        <v>8</v>
      </c>
      <c r="AD1" s="10"/>
      <c r="AE1" s="7" t="s">
        <v>9</v>
      </c>
      <c r="AF1" s="11"/>
      <c r="AG1" s="7" t="s">
        <v>10</v>
      </c>
    </row>
    <row r="2" spans="1:37" ht="114.2" customHeight="1" x14ac:dyDescent="0.25">
      <c r="A2" s="12" t="s">
        <v>11</v>
      </c>
      <c r="B2" s="12" t="s">
        <v>12</v>
      </c>
      <c r="C2" s="12" t="s">
        <v>13</v>
      </c>
      <c r="D2" s="12" t="s">
        <v>14</v>
      </c>
      <c r="E2" s="12" t="s">
        <v>15</v>
      </c>
      <c r="F2" s="12" t="s">
        <v>16</v>
      </c>
      <c r="G2" s="12" t="s">
        <v>17</v>
      </c>
      <c r="H2" s="12" t="s">
        <v>18</v>
      </c>
      <c r="I2" s="12" t="s">
        <v>19</v>
      </c>
      <c r="J2" s="12" t="s">
        <v>20</v>
      </c>
      <c r="K2" s="12" t="s">
        <v>21</v>
      </c>
      <c r="L2" s="12" t="s">
        <v>22</v>
      </c>
      <c r="M2" s="12" t="s">
        <v>23</v>
      </c>
      <c r="N2" s="12" t="s">
        <v>24</v>
      </c>
      <c r="O2" s="12" t="s">
        <v>25</v>
      </c>
      <c r="P2" s="12" t="s">
        <v>26</v>
      </c>
      <c r="Q2" s="12" t="s">
        <v>27</v>
      </c>
      <c r="R2" s="12" t="s">
        <v>28</v>
      </c>
      <c r="S2" s="12" t="s">
        <v>29</v>
      </c>
      <c r="T2" s="12" t="s">
        <v>30</v>
      </c>
      <c r="U2" s="12" t="s">
        <v>31</v>
      </c>
      <c r="V2" s="12" t="s">
        <v>25</v>
      </c>
      <c r="W2" s="12" t="s">
        <v>32</v>
      </c>
      <c r="X2" s="12" t="s">
        <v>33</v>
      </c>
      <c r="Y2" s="12" t="s">
        <v>25</v>
      </c>
      <c r="Z2" s="12" t="s">
        <v>34</v>
      </c>
      <c r="AA2" s="12" t="s">
        <v>35</v>
      </c>
      <c r="AB2" s="12" t="s">
        <v>25</v>
      </c>
      <c r="AC2" s="12" t="s">
        <v>36</v>
      </c>
      <c r="AD2" s="12" t="s">
        <v>37</v>
      </c>
      <c r="AE2" s="12" t="s">
        <v>38</v>
      </c>
      <c r="AF2" s="12" t="s">
        <v>39</v>
      </c>
      <c r="AG2" s="12" t="s">
        <v>40</v>
      </c>
      <c r="AH2" s="12" t="s">
        <v>41</v>
      </c>
      <c r="AI2" s="12" t="s">
        <v>42</v>
      </c>
      <c r="AJ2" s="12" t="s">
        <v>43</v>
      </c>
      <c r="AK2" s="12" t="s">
        <v>44</v>
      </c>
    </row>
    <row r="3" spans="1:37" s="20" customFormat="1" x14ac:dyDescent="0.25">
      <c r="A3" s="13"/>
      <c r="B3" s="14"/>
      <c r="C3" s="14"/>
      <c r="D3" s="13"/>
      <c r="E3" s="13"/>
      <c r="F3" s="14"/>
      <c r="G3" s="14"/>
      <c r="H3" s="14"/>
      <c r="I3" s="14"/>
      <c r="J3" s="15"/>
      <c r="K3" s="15"/>
      <c r="L3" s="13"/>
      <c r="M3" s="14"/>
      <c r="N3" s="16"/>
      <c r="O3" s="16"/>
      <c r="P3" s="13"/>
      <c r="Q3" s="17"/>
      <c r="R3" s="14"/>
      <c r="S3" s="14"/>
      <c r="T3" s="14"/>
      <c r="U3" s="14"/>
      <c r="V3" s="17"/>
      <c r="W3" s="14"/>
      <c r="X3" s="14"/>
      <c r="Y3" s="17"/>
      <c r="Z3" s="14"/>
      <c r="AA3" s="14"/>
      <c r="AB3" s="17"/>
      <c r="AC3" s="14"/>
      <c r="AD3" s="18"/>
      <c r="AE3" s="14"/>
      <c r="AF3" s="13"/>
      <c r="AG3" s="14"/>
      <c r="AH3" s="13"/>
      <c r="AI3" s="19"/>
      <c r="AJ3" s="13"/>
      <c r="AK3" s="16"/>
    </row>
    <row r="4" spans="1:37" s="34" customFormat="1" ht="56.65" customHeight="1" x14ac:dyDescent="0.25">
      <c r="A4" s="21">
        <v>1</v>
      </c>
      <c r="B4" s="22"/>
      <c r="C4" s="22"/>
      <c r="D4" s="23"/>
      <c r="E4" s="23"/>
      <c r="F4" s="22"/>
      <c r="G4" s="22"/>
      <c r="H4" s="22"/>
      <c r="I4" s="22"/>
      <c r="J4" s="24"/>
      <c r="K4" s="24"/>
      <c r="L4" s="23"/>
      <c r="M4" s="22"/>
      <c r="N4" s="25">
        <f>J4-K4-M4</f>
        <v>0</v>
      </c>
      <c r="O4" s="25" t="e">
        <f>N4*100/J4</f>
        <v>#DIV/0!</v>
      </c>
      <c r="P4" s="26" t="e">
        <f>IF(O4&gt;80,"25",IF(O4&gt;60,"20",IF(O4&gt;40,"15",IF(O4&gt;20,"10",IF(O4&gt;10,"5",IF(O4&lt;10,"0","-"))))))</f>
        <v>#DIV/0!</v>
      </c>
      <c r="Q4" s="27" t="e">
        <f>K4*100/J4</f>
        <v>#DIV/0!</v>
      </c>
      <c r="R4" s="26" t="e">
        <f>IF(Q4&gt;75,"0",IF(Q4&gt;50,"5",IF(Q4&gt;25,"10",IF(Q4&gt;10,"15",IF(Q4&lt;10,"20","-")))))</f>
        <v>#DIV/0!</v>
      </c>
      <c r="S4" s="28"/>
      <c r="T4" s="29">
        <f>IF(S4="SI",5,0 )</f>
        <v>0</v>
      </c>
      <c r="U4" s="22"/>
      <c r="V4" s="27" t="e">
        <f>U4*100/I4</f>
        <v>#DIV/0!</v>
      </c>
      <c r="W4" s="26" t="e">
        <f>IF(V4&gt;80,"10",IF(V4&gt;60,"8",IF(V4&gt;40,"6",IF(V4&gt;20,"4",IF(V4&gt;10,"2",IF(V4&lt;10,"0","-"))))))</f>
        <v>#DIV/0!</v>
      </c>
      <c r="X4" s="22"/>
      <c r="Y4" s="27">
        <f>X4*100/365</f>
        <v>0</v>
      </c>
      <c r="Z4" s="26" t="str">
        <f>IF(Y4&gt;80,"10",IF(Y4&gt;60,"8",IF(Y4&gt;40,"6",IF(Y4&gt;20,"4",IF(Y4&gt;10,"2",IF(Y4&lt;10,"0","-"))))))</f>
        <v>0</v>
      </c>
      <c r="AA4" s="22"/>
      <c r="AB4" s="27">
        <f>AA4*100/24</f>
        <v>0</v>
      </c>
      <c r="AC4" s="26" t="str">
        <f>IF(AB4&gt;80,"10",IF(AB4&gt;60,"8",IF(AB4&gt;40,"6",IF(AB4&gt;20,"4",IF(AB4&gt;10,"2",IF(AB4&lt;10,"0","-"))))))</f>
        <v>0</v>
      </c>
      <c r="AD4" s="30" t="e">
        <f>N4/U4</f>
        <v>#DIV/0!</v>
      </c>
      <c r="AE4" s="26" t="e">
        <f>IF(AD4&gt;500,"15",IF(AD4&gt;300,"10",IF(AD4&gt;100,"5",IF(AD4&lt;100,"0","-"))))</f>
        <v>#DIV/0!</v>
      </c>
      <c r="AF4" s="31"/>
      <c r="AG4" s="29">
        <f>IF(AF4="SI",5,0 )</f>
        <v>0</v>
      </c>
      <c r="AH4" s="32" t="e">
        <f>AG4+AE4+AC4+Z4+W4+T4+R4+P4</f>
        <v>#DIV/0!</v>
      </c>
      <c r="AI4" s="33">
        <v>40</v>
      </c>
      <c r="AJ4" s="32" t="e">
        <f>IF(AH4&gt;=AI4,"SI","NO" )</f>
        <v>#DIV/0!</v>
      </c>
      <c r="AK4" s="25">
        <f>(N4/100)*70</f>
        <v>0</v>
      </c>
    </row>
    <row r="5" spans="1:37" s="34" customFormat="1" ht="56.65" customHeight="1" x14ac:dyDescent="0.25">
      <c r="A5" s="21">
        <v>2</v>
      </c>
      <c r="B5" s="22"/>
      <c r="C5" s="22"/>
      <c r="D5" s="23"/>
      <c r="E5" s="23"/>
      <c r="F5" s="22"/>
      <c r="G5" s="22"/>
      <c r="H5" s="22"/>
      <c r="I5" s="22"/>
      <c r="J5" s="24"/>
      <c r="K5" s="24"/>
      <c r="L5" s="23"/>
      <c r="M5" s="22"/>
      <c r="N5" s="25">
        <f>J5-K5-M5</f>
        <v>0</v>
      </c>
      <c r="O5" s="25" t="e">
        <f>N5*100/J5</f>
        <v>#DIV/0!</v>
      </c>
      <c r="P5" s="26" t="e">
        <f>IF(O5&gt;80,"25",IF(O5&gt;60,"20",IF(O5&gt;40,"15",IF(O5&gt;20,"10",IF(O5&gt;10,"5",IF(O5&lt;10,"0","-"))))))</f>
        <v>#DIV/0!</v>
      </c>
      <c r="Q5" s="27" t="e">
        <f>K5*100/J5</f>
        <v>#DIV/0!</v>
      </c>
      <c r="R5" s="26" t="e">
        <f>IF(Q5&gt;75,"0",IF(Q5&gt;50,"5",IF(Q5&gt;25,"10",IF(Q5&gt;10,"15",IF(Q5&lt;10,"20","-")))))</f>
        <v>#DIV/0!</v>
      </c>
      <c r="S5" s="28"/>
      <c r="T5" s="29">
        <f>IF(S5="SI",5,0 )</f>
        <v>0</v>
      </c>
      <c r="U5" s="22"/>
      <c r="V5" s="27" t="e">
        <f>U5*100/I5</f>
        <v>#DIV/0!</v>
      </c>
      <c r="W5" s="26" t="e">
        <f>IF(V5&gt;80,"10",IF(V5&gt;60,"8",IF(V5&gt;40,"6",IF(V5&gt;20,"4",IF(V5&gt;10,"2",IF(V5&lt;10,"0","-"))))))</f>
        <v>#DIV/0!</v>
      </c>
      <c r="X5" s="22"/>
      <c r="Y5" s="27">
        <f>X5*100/365</f>
        <v>0</v>
      </c>
      <c r="Z5" s="26" t="str">
        <f>IF(Y5&gt;80,"10",IF(Y5&gt;60,"8",IF(Y5&gt;40,"6",IF(Y5&gt;20,"4",IF(Y5&gt;10,"2",IF(Y5&lt;10,"0","-"))))))</f>
        <v>0</v>
      </c>
      <c r="AA5" s="22"/>
      <c r="AB5" s="27">
        <f>AA5*100/24</f>
        <v>0</v>
      </c>
      <c r="AC5" s="26" t="str">
        <f>IF(AB5&gt;80,"10",IF(AB5&gt;60,"8",IF(AB5&gt;40,"6",IF(AB5&gt;20,"4",IF(AB5&gt;10,"2",IF(AB5&lt;10,"0","-"))))))</f>
        <v>0</v>
      </c>
      <c r="AD5" s="30" t="e">
        <f>N5/U5</f>
        <v>#DIV/0!</v>
      </c>
      <c r="AE5" s="26" t="e">
        <f>IF(AD5&gt;500,"15",IF(AD5&gt;300,"10",IF(AD5&gt;100,"5",IF(AD5&lt;100,"0","-"))))</f>
        <v>#DIV/0!</v>
      </c>
      <c r="AF5" s="31"/>
      <c r="AG5" s="29">
        <f>IF(AF5="SI",5,0 )</f>
        <v>0</v>
      </c>
      <c r="AH5" s="32" t="e">
        <f>AG5+AE5+AC5+Z5+W5+T5+R5+P5</f>
        <v>#DIV/0!</v>
      </c>
      <c r="AI5" s="33">
        <v>40</v>
      </c>
      <c r="AJ5" s="32" t="e">
        <f>IF(AH5&gt;=AI5,"SI","NO" )</f>
        <v>#DIV/0!</v>
      </c>
      <c r="AK5" s="25">
        <f>(N5/100)*70</f>
        <v>0</v>
      </c>
    </row>
  </sheetData>
  <sheetProtection password="C75E" sheet="1" objects="1" scenarios="1"/>
  <mergeCells count="1">
    <mergeCell ref="B1:G1"/>
  </mergeCells>
  <printOptions gridLines="1"/>
  <pageMargins left="0.25" right="0.25" top="0.75" bottom="0.75" header="0.51180555555555496" footer="0.51180555555555496"/>
  <pageSetup paperSize="8" scale="41" firstPageNumber="0" fitToHeight="0" orientation="landscape" horizontalDpi="300" verticalDpi="300" r:id="rId1"/>
  <colBreaks count="3" manualBreakCount="3">
    <brk id="8" max="1048575" man="1"/>
    <brk id="18" max="1048575" man="1"/>
    <brk id="2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Criteri Assegnazione</vt:lpstr>
      <vt:lpstr>'Criteri Assegnazione'!Area_stampa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Usai Gabriella</dc:creator>
  <dc:description/>
  <cp:lastModifiedBy>Tarassi Maurizio</cp:lastModifiedBy>
  <cp:revision>18</cp:revision>
  <cp:lastPrinted>2020-02-07T11:42:12Z</cp:lastPrinted>
  <dcterms:created xsi:type="dcterms:W3CDTF">2019-10-21T15:50:39Z</dcterms:created>
  <dcterms:modified xsi:type="dcterms:W3CDTF">2020-11-14T16:48:07Z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