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516"/>
  <workbookPr showInkAnnotation="0" autoCompressPictures="0"/>
  <bookViews>
    <workbookView xWindow="160" yWindow="0" windowWidth="16380" windowHeight="11960" tabRatio="824" firstSheet="8" activeTab="15"/>
  </bookViews>
  <sheets>
    <sheet name="Bucci" sheetId="1" r:id="rId1"/>
    <sheet name="Balleari" sheetId="2" r:id="rId2"/>
    <sheet name="Bordilli" sheetId="3" r:id="rId3"/>
    <sheet name="Campora" sheetId="4" r:id="rId4"/>
    <sheet name="Cenci" sheetId="5" r:id="rId5"/>
    <sheet name="Fanghella" sheetId="6" r:id="rId6"/>
    <sheet name="Fassio" sheetId="7" r:id="rId7"/>
    <sheet name="Garassino" sheetId="8" r:id="rId8"/>
    <sheet name="Grosso" sheetId="9" r:id="rId9"/>
    <sheet name="Piciocchi" sheetId="10" r:id="rId10"/>
    <sheet name="Vinacci" sheetId="11" r:id="rId11"/>
    <sheet name="Viscogliosi" sheetId="12" r:id="rId12"/>
    <sheet name="Anzalone" sheetId="16" r:id="rId13"/>
    <sheet name="Gambino" sheetId="18" r:id="rId14"/>
    <sheet name="Salemi" sheetId="17" r:id="rId15"/>
    <sheet name="RIEPILOGO" sheetId="13" r:id="rId16"/>
    <sheet name="Foglio1" sheetId="14" r:id="rId17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10" i="5" l="1"/>
  <c r="E8" i="8"/>
  <c r="J9" i="5"/>
  <c r="K9" i="5"/>
  <c r="D20" i="13"/>
  <c r="E20" i="13"/>
  <c r="F20" i="13"/>
  <c r="G20" i="13"/>
  <c r="H20" i="13"/>
  <c r="C20" i="13"/>
  <c r="J21" i="18"/>
  <c r="I21" i="18"/>
  <c r="H21" i="18"/>
  <c r="F21" i="18"/>
  <c r="E21" i="18"/>
  <c r="K20" i="18"/>
  <c r="K19" i="18"/>
  <c r="K18" i="18"/>
  <c r="K17" i="18"/>
  <c r="K16" i="18"/>
  <c r="K15" i="18"/>
  <c r="K14" i="18"/>
  <c r="K13" i="18"/>
  <c r="K12" i="18"/>
  <c r="K11" i="18"/>
  <c r="K10" i="18"/>
  <c r="K9" i="18"/>
  <c r="K8" i="18"/>
  <c r="G21" i="18"/>
  <c r="E9" i="11"/>
  <c r="G8" i="11"/>
  <c r="K8" i="11"/>
  <c r="E8" i="2"/>
  <c r="G9" i="11"/>
  <c r="K9" i="11"/>
  <c r="E7" i="2"/>
  <c r="K7" i="2"/>
  <c r="G21" i="16"/>
  <c r="E19" i="13"/>
  <c r="F21" i="8"/>
  <c r="D14" i="13"/>
  <c r="J21" i="8"/>
  <c r="H14" i="13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F21" i="10"/>
  <c r="G21" i="10"/>
  <c r="H21" i="10"/>
  <c r="F16" i="13"/>
  <c r="I21" i="10"/>
  <c r="G16" i="13"/>
  <c r="J21" i="10"/>
  <c r="H16" i="13"/>
  <c r="E21" i="10"/>
  <c r="C16" i="13"/>
  <c r="K8" i="10"/>
  <c r="K9" i="10"/>
  <c r="K10" i="10"/>
  <c r="K11" i="10"/>
  <c r="K12" i="10"/>
  <c r="K13" i="10"/>
  <c r="K14" i="10"/>
  <c r="K15" i="10"/>
  <c r="K16" i="10"/>
  <c r="K17" i="10"/>
  <c r="K18" i="10"/>
  <c r="K19" i="10"/>
  <c r="K20" i="10"/>
  <c r="K7" i="10"/>
  <c r="E12" i="11"/>
  <c r="G7" i="17"/>
  <c r="J21" i="17"/>
  <c r="H21" i="13"/>
  <c r="I21" i="17"/>
  <c r="G21" i="13"/>
  <c r="H21" i="17"/>
  <c r="F21" i="13"/>
  <c r="G21" i="17"/>
  <c r="E21" i="13"/>
  <c r="F21" i="17"/>
  <c r="D21" i="13"/>
  <c r="E21" i="17"/>
  <c r="C21" i="13"/>
  <c r="K20" i="17"/>
  <c r="K19" i="17"/>
  <c r="K18" i="17"/>
  <c r="K17" i="17"/>
  <c r="K16" i="17"/>
  <c r="K15" i="17"/>
  <c r="K14" i="17"/>
  <c r="K13" i="17"/>
  <c r="K12" i="17"/>
  <c r="K11" i="17"/>
  <c r="K10" i="17"/>
  <c r="K9" i="17"/>
  <c r="K8" i="17"/>
  <c r="K7" i="17"/>
  <c r="K21" i="17"/>
  <c r="J21" i="16"/>
  <c r="H19" i="13"/>
  <c r="I21" i="16"/>
  <c r="G19" i="13"/>
  <c r="H21" i="16"/>
  <c r="F19" i="13"/>
  <c r="F21" i="16"/>
  <c r="D19" i="13"/>
  <c r="E21" i="16"/>
  <c r="C19" i="13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21" i="16"/>
  <c r="K8" i="2"/>
  <c r="K9" i="2"/>
  <c r="K10" i="2"/>
  <c r="K11" i="2"/>
  <c r="K12" i="2"/>
  <c r="K13" i="2"/>
  <c r="K14" i="2"/>
  <c r="K15" i="2"/>
  <c r="K16" i="2"/>
  <c r="K17" i="2"/>
  <c r="K18" i="2"/>
  <c r="K19" i="2"/>
  <c r="K20" i="2"/>
  <c r="E21" i="2"/>
  <c r="C8" i="13"/>
  <c r="F21" i="2"/>
  <c r="D8" i="13"/>
  <c r="G21" i="2"/>
  <c r="E8" i="13"/>
  <c r="H21" i="2"/>
  <c r="F8" i="13"/>
  <c r="I21" i="2"/>
  <c r="G8" i="13"/>
  <c r="J21" i="2"/>
  <c r="H8" i="1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E21" i="3"/>
  <c r="C9" i="13"/>
  <c r="F21" i="3"/>
  <c r="D9" i="13"/>
  <c r="G21" i="3"/>
  <c r="E9" i="13"/>
  <c r="H21" i="3"/>
  <c r="F9" i="13"/>
  <c r="I21" i="3"/>
  <c r="G9" i="13"/>
  <c r="J21" i="3"/>
  <c r="H9" i="13"/>
  <c r="E21" i="1"/>
  <c r="C7" i="13"/>
  <c r="F21" i="1"/>
  <c r="D7" i="13"/>
  <c r="G21" i="1"/>
  <c r="E7" i="13"/>
  <c r="H21" i="1"/>
  <c r="F7" i="13"/>
  <c r="I21" i="1"/>
  <c r="G7" i="13"/>
  <c r="J21" i="1"/>
  <c r="H7" i="13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E21" i="4"/>
  <c r="C10" i="13"/>
  <c r="F21" i="4"/>
  <c r="D10" i="13"/>
  <c r="G21" i="4"/>
  <c r="E10" i="13"/>
  <c r="H21" i="4"/>
  <c r="F10" i="13"/>
  <c r="I21" i="4"/>
  <c r="G10" i="13"/>
  <c r="J21" i="4"/>
  <c r="H10" i="13"/>
  <c r="K7" i="5"/>
  <c r="K8" i="5"/>
  <c r="K11" i="5"/>
  <c r="K12" i="5"/>
  <c r="K13" i="5"/>
  <c r="K14" i="5"/>
  <c r="K15" i="5"/>
  <c r="K16" i="5"/>
  <c r="K17" i="5"/>
  <c r="K18" i="5"/>
  <c r="K19" i="5"/>
  <c r="K20" i="5"/>
  <c r="K21" i="5"/>
  <c r="E21" i="5"/>
  <c r="C11" i="13"/>
  <c r="F21" i="5"/>
  <c r="D11" i="13"/>
  <c r="G21" i="5"/>
  <c r="E11" i="13"/>
  <c r="H21" i="5"/>
  <c r="F11" i="13"/>
  <c r="I21" i="5"/>
  <c r="G11" i="13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E21" i="6"/>
  <c r="C12" i="13"/>
  <c r="F21" i="6"/>
  <c r="D12" i="13"/>
  <c r="G21" i="6"/>
  <c r="E12" i="13"/>
  <c r="H21" i="6"/>
  <c r="F12" i="13"/>
  <c r="I21" i="6"/>
  <c r="G12" i="13"/>
  <c r="J21" i="6"/>
  <c r="H12" i="13"/>
  <c r="I12" i="13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E21" i="7"/>
  <c r="C13" i="13"/>
  <c r="F21" i="7"/>
  <c r="D13" i="13"/>
  <c r="G21" i="7"/>
  <c r="E13" i="13"/>
  <c r="H21" i="7"/>
  <c r="F13" i="13"/>
  <c r="I21" i="7"/>
  <c r="G13" i="13"/>
  <c r="J21" i="7"/>
  <c r="H13" i="13"/>
  <c r="K7" i="8"/>
  <c r="K8" i="8"/>
  <c r="K9" i="8"/>
  <c r="K10" i="8"/>
  <c r="K11" i="8"/>
  <c r="K12" i="8"/>
  <c r="K13" i="8"/>
  <c r="K14" i="8"/>
  <c r="K15" i="8"/>
  <c r="K16" i="8"/>
  <c r="K17" i="8"/>
  <c r="K18" i="8"/>
  <c r="K19" i="8"/>
  <c r="K20" i="8"/>
  <c r="K21" i="8"/>
  <c r="E21" i="8"/>
  <c r="C14" i="13"/>
  <c r="G21" i="8"/>
  <c r="E14" i="13"/>
  <c r="H21" i="8"/>
  <c r="F14" i="13"/>
  <c r="I21" i="8"/>
  <c r="G14" i="13"/>
  <c r="K7" i="9"/>
  <c r="K8" i="9"/>
  <c r="K9" i="9"/>
  <c r="K10" i="9"/>
  <c r="K11" i="9"/>
  <c r="K12" i="9"/>
  <c r="K13" i="9"/>
  <c r="K14" i="9"/>
  <c r="K15" i="9"/>
  <c r="K16" i="9"/>
  <c r="K17" i="9"/>
  <c r="K18" i="9"/>
  <c r="K19" i="9"/>
  <c r="K20" i="9"/>
  <c r="K21" i="9"/>
  <c r="E21" i="9"/>
  <c r="C15" i="13"/>
  <c r="F21" i="9"/>
  <c r="D15" i="13"/>
  <c r="G21" i="9"/>
  <c r="E15" i="13"/>
  <c r="H21" i="9"/>
  <c r="F15" i="13"/>
  <c r="I21" i="9"/>
  <c r="G15" i="13"/>
  <c r="J21" i="9"/>
  <c r="H15" i="13"/>
  <c r="I22" i="13"/>
  <c r="K7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F21" i="11"/>
  <c r="D17" i="13"/>
  <c r="H21" i="11"/>
  <c r="F17" i="13"/>
  <c r="I21" i="11"/>
  <c r="G17" i="13"/>
  <c r="J21" i="11"/>
  <c r="H17" i="13"/>
  <c r="K7" i="12"/>
  <c r="K8" i="12"/>
  <c r="K9" i="12"/>
  <c r="K10" i="12"/>
  <c r="K11" i="12"/>
  <c r="K12" i="12"/>
  <c r="K13" i="12"/>
  <c r="K14" i="12"/>
  <c r="K15" i="12"/>
  <c r="K16" i="12"/>
  <c r="K17" i="12"/>
  <c r="K18" i="12"/>
  <c r="K19" i="12"/>
  <c r="K20" i="12"/>
  <c r="K21" i="12"/>
  <c r="E21" i="12"/>
  <c r="C18" i="13"/>
  <c r="F21" i="12"/>
  <c r="D18" i="13"/>
  <c r="G21" i="12"/>
  <c r="E18" i="13"/>
  <c r="H21" i="12"/>
  <c r="F18" i="13"/>
  <c r="I21" i="12"/>
  <c r="G18" i="13"/>
  <c r="J21" i="12"/>
  <c r="H18" i="13"/>
  <c r="G21" i="11"/>
  <c r="E17" i="13"/>
  <c r="E21" i="11"/>
  <c r="C17" i="13"/>
  <c r="I17" i="13"/>
  <c r="K21" i="2"/>
  <c r="D16" i="13"/>
  <c r="E16" i="13"/>
  <c r="I16" i="13"/>
  <c r="K21" i="7"/>
  <c r="I8" i="13"/>
  <c r="I13" i="13"/>
  <c r="K7" i="18"/>
  <c r="I19" i="13"/>
  <c r="I14" i="13"/>
  <c r="I10" i="13"/>
  <c r="K21" i="10"/>
  <c r="J21" i="5"/>
  <c r="H11" i="13"/>
  <c r="I18" i="13"/>
  <c r="I15" i="13"/>
  <c r="K21" i="18"/>
  <c r="I20" i="13"/>
  <c r="I21" i="13"/>
  <c r="I7" i="13"/>
  <c r="I9" i="13"/>
  <c r="G23" i="13"/>
  <c r="D23" i="13"/>
  <c r="F23" i="13"/>
  <c r="E23" i="13"/>
  <c r="H23" i="13"/>
  <c r="I11" i="13"/>
  <c r="I23" i="13"/>
  <c r="F24" i="13"/>
  <c r="C23" i="13"/>
  <c r="C24" i="13"/>
</calcChain>
</file>

<file path=xl/sharedStrings.xml><?xml version="1.0" encoding="utf-8"?>
<sst xmlns="http://schemas.openxmlformats.org/spreadsheetml/2006/main" count="328" uniqueCount="60">
  <si>
    <t>COMUNE DI GENOVA -  DIREZIONE SEGRETERIA GENERALE E  ORGANI ISTITUZIONALI</t>
  </si>
  <si>
    <t>RENDICONTO VIAGGI – CICLO AMMINISTRATIVO 2017/2022 – ESERCIZIO FINANZIARIO 2019</t>
  </si>
  <si>
    <t>SINDACO MARCO BUCCI</t>
  </si>
  <si>
    <t>DESTINAZIONE</t>
  </si>
  <si>
    <t>RIMBORSATE *</t>
  </si>
  <si>
    <t>FATTURATE</t>
  </si>
  <si>
    <t>TOTALE TRASFERTA</t>
  </si>
  <si>
    <t>DAL</t>
  </si>
  <si>
    <t>AL</t>
  </si>
  <si>
    <t>SPESE DI VIAGGIO</t>
  </si>
  <si>
    <t>AUTO /   km</t>
  </si>
  <si>
    <t>SPESE DI VITTO/ ALLOGGIO</t>
  </si>
  <si>
    <t>AUTO</t>
  </si>
  <si>
    <t>TOTALI</t>
  </si>
  <si>
    <t>*al vettore/all’economato – anticipi /carte di credito</t>
  </si>
  <si>
    <t>ASSESSORE STEFANO BALLEARI</t>
  </si>
  <si>
    <t>ASSESSORE PAOLA BORDILLI</t>
  </si>
  <si>
    <t>ASSESSORE MATTEO CAMPORA</t>
  </si>
  <si>
    <t>ASSESSORE SIMONETTA CENCI</t>
  </si>
  <si>
    <t>ASSESSORE PAOLO FANGHELLA</t>
  </si>
  <si>
    <t>ASSESSORE FRANCESCA FASSIO</t>
  </si>
  <si>
    <t>ASSESSORE STEFANO GARASSINO</t>
  </si>
  <si>
    <t>ASSESSORE BARBARA GROSSO</t>
  </si>
  <si>
    <t>ASSESSORE PIETRO PICIOCCHI</t>
  </si>
  <si>
    <t>ASSESSORE GIANCARLO VINACCI</t>
  </si>
  <si>
    <t>ASSESSORE ARIANNA VISCOGLIOSI</t>
  </si>
  <si>
    <t>SINDACO / AMMINISTRATORI</t>
  </si>
  <si>
    <t>BUCCI MARCO</t>
  </si>
  <si>
    <t>BALLEARI STEFANO</t>
  </si>
  <si>
    <t>BORDILLI PAOLA</t>
  </si>
  <si>
    <t>CAMPORA MATTEO</t>
  </si>
  <si>
    <t>CENCI SIMONETTA</t>
  </si>
  <si>
    <t>FANGHELLA PAOLO</t>
  </si>
  <si>
    <t>FASSIO FRANCESCA</t>
  </si>
  <si>
    <t>GARASSINO STEFANO</t>
  </si>
  <si>
    <t>GROSSO BARBARA</t>
  </si>
  <si>
    <t>PICIOCCHI PIETRO</t>
  </si>
  <si>
    <t>VINACCI GIANCARLO</t>
  </si>
  <si>
    <t>VISCOGLIOSI ARIANNA</t>
  </si>
  <si>
    <t>MILANO</t>
  </si>
  <si>
    <t>NIZZA</t>
  </si>
  <si>
    <t>BERLINO</t>
  </si>
  <si>
    <t>PARIGI</t>
  </si>
  <si>
    <t>BOLOGNA</t>
  </si>
  <si>
    <t>ROMA</t>
  </si>
  <si>
    <t>ALESSANDRIA</t>
  </si>
  <si>
    <t>MILANO/LUGANO</t>
  </si>
  <si>
    <t>CANNES</t>
  </si>
  <si>
    <t>ANZALONE STEFANO</t>
  </si>
  <si>
    <t>SALEMI PIETRO</t>
  </si>
  <si>
    <t>MILANO / ROMA</t>
  </si>
  <si>
    <t>CONSIGLIERE DELEGATO STEFANO ANZALONE</t>
  </si>
  <si>
    <t>CONSIGLIERE DELEGATO PIETRO SALEMI</t>
  </si>
  <si>
    <t>16/42019</t>
  </si>
  <si>
    <t>MONTECARLO</t>
  </si>
  <si>
    <t>CONSIGLIERE DELEGATO ANTONINO GAMBINO</t>
  </si>
  <si>
    <t>GAMBINO ANTONINO</t>
  </si>
  <si>
    <t>VARSAVIA</t>
  </si>
  <si>
    <t>COLUMBUS-OHIO-USA</t>
  </si>
  <si>
    <t>RIEPILOGO AL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</si>
</sst>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0.00;[Red]0.00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</font>
    <font>
      <b/>
      <sz val="9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4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0" fillId="0" borderId="0" xfId="0" applyAlignment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Fill="1" applyBorder="1" applyAlignment="1" applyProtection="1"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4" fontId="2" fillId="0" borderId="2" xfId="0" applyNumberFormat="1" applyFon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Fill="1" applyBorder="1" applyAlignment="1" applyProtection="1">
      <alignment horizontal="center"/>
      <protection locked="0"/>
    </xf>
    <xf numFmtId="172" fontId="0" fillId="0" borderId="2" xfId="0" applyNumberFormat="1" applyBorder="1"/>
    <xf numFmtId="4" fontId="1" fillId="0" borderId="2" xfId="0" applyNumberFormat="1" applyFont="1" applyFill="1" applyBorder="1" applyAlignment="1" applyProtection="1">
      <alignment horizontal="right"/>
      <protection locked="0"/>
    </xf>
    <xf numFmtId="0" fontId="0" fillId="0" borderId="2" xfId="0" applyNumberFormat="1" applyFill="1" applyBorder="1" applyAlignment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2" fontId="2" fillId="0" borderId="2" xfId="0" applyNumberFormat="1" applyFont="1" applyFill="1" applyBorder="1" applyAlignment="1" applyProtection="1">
      <alignment horizontal="center"/>
      <protection locked="0"/>
    </xf>
    <xf numFmtId="2" fontId="2" fillId="0" borderId="3" xfId="0" applyNumberFormat="1" applyFont="1" applyFill="1" applyBorder="1" applyAlignment="1" applyProtection="1">
      <alignment horizontal="right"/>
      <protection locked="0"/>
    </xf>
    <xf numFmtId="4" fontId="2" fillId="0" borderId="3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Alignment="1">
      <alignment horizontal="center"/>
    </xf>
    <xf numFmtId="0" fontId="2" fillId="0" borderId="2" xfId="0" applyNumberFormat="1" applyFont="1" applyFill="1" applyBorder="1" applyAlignment="1" applyProtection="1">
      <protection locked="0"/>
    </xf>
    <xf numFmtId="0" fontId="2" fillId="0" borderId="3" xfId="0" applyNumberFormat="1" applyFont="1" applyFill="1" applyBorder="1" applyAlignment="1" applyProtection="1">
      <protection locked="0"/>
    </xf>
    <xf numFmtId="14" fontId="2" fillId="0" borderId="3" xfId="0" applyNumberFormat="1" applyFont="1" applyFill="1" applyBorder="1" applyAlignment="1" applyProtection="1">
      <alignment horizontal="center"/>
      <protection locked="0"/>
    </xf>
    <xf numFmtId="4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/>
      <protection locked="0"/>
    </xf>
    <xf numFmtId="0" fontId="1" fillId="0" borderId="2" xfId="0" applyNumberFormat="1" applyFont="1" applyFill="1" applyBorder="1" applyAlignment="1" applyProtection="1">
      <alignment horizontal="right"/>
      <protection locked="0"/>
    </xf>
    <xf numFmtId="4" fontId="1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right"/>
      <protection locked="0"/>
    </xf>
    <xf numFmtId="4" fontId="1" fillId="0" borderId="0" xfId="0" applyNumberFormat="1" applyFont="1" applyFill="1" applyBorder="1" applyAlignment="1" applyProtection="1">
      <alignment horizontal="center" vertical="center"/>
      <protection locked="0"/>
    </xf>
    <xf numFmtId="2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wrapText="1"/>
    </xf>
    <xf numFmtId="14" fontId="0" fillId="0" borderId="2" xfId="0" applyNumberFormat="1" applyFill="1" applyBorder="1" applyAlignment="1" applyProtection="1">
      <alignment vertical="center"/>
      <protection locked="0"/>
    </xf>
    <xf numFmtId="0" fontId="0" fillId="0" borderId="2" xfId="0" applyNumberFormat="1" applyFill="1" applyBorder="1" applyAlignment="1" applyProtection="1">
      <alignment vertical="center"/>
      <protection locked="0"/>
    </xf>
    <xf numFmtId="0" fontId="2" fillId="0" borderId="2" xfId="0" applyNumberFormat="1" applyFont="1" applyFill="1" applyBorder="1" applyAlignment="1" applyProtection="1">
      <alignment vertical="center"/>
      <protection locked="0"/>
    </xf>
    <xf numFmtId="0" fontId="2" fillId="0" borderId="3" xfId="0" applyNumberFormat="1" applyFont="1" applyFill="1" applyBorder="1" applyAlignment="1" applyProtection="1">
      <alignment vertical="center"/>
      <protection locked="0"/>
    </xf>
    <xf numFmtId="0" fontId="1" fillId="0" borderId="2" xfId="0" applyNumberFormat="1" applyFont="1" applyFill="1" applyBorder="1" applyAlignment="1" applyProtection="1">
      <alignment horizontal="right" vertical="center"/>
      <protection locked="0"/>
    </xf>
    <xf numFmtId="4" fontId="2" fillId="0" borderId="4" xfId="0" applyNumberFormat="1" applyFont="1" applyFill="1" applyBorder="1" applyAlignment="1" applyProtection="1">
      <alignment horizontal="right" vertical="center"/>
      <protection locked="0"/>
    </xf>
    <xf numFmtId="172" fontId="0" fillId="0" borderId="2" xfId="0" applyNumberFormat="1" applyBorder="1" applyAlignment="1">
      <alignment horizontal="right"/>
    </xf>
    <xf numFmtId="4" fontId="2" fillId="0" borderId="5" xfId="0" applyNumberFormat="1" applyFont="1" applyFill="1" applyBorder="1" applyAlignment="1" applyProtection="1">
      <alignment horizontal="right" vertical="center"/>
      <protection locked="0"/>
    </xf>
    <xf numFmtId="2" fontId="2" fillId="0" borderId="2" xfId="0" applyNumberFormat="1" applyFont="1" applyFill="1" applyBorder="1" applyAlignment="1" applyProtection="1">
      <alignment horizontal="right"/>
      <protection locked="0"/>
    </xf>
    <xf numFmtId="4" fontId="2" fillId="0" borderId="2" xfId="0" applyNumberFormat="1" applyFont="1" applyFill="1" applyBorder="1" applyAlignment="1" applyProtection="1">
      <alignment horizontal="right" vertical="center"/>
      <protection locked="0"/>
    </xf>
    <xf numFmtId="4" fontId="2" fillId="0" borderId="3" xfId="0" applyNumberFormat="1" applyFont="1" applyFill="1" applyBorder="1" applyAlignment="1" applyProtection="1">
      <alignment horizontal="right"/>
      <protection locked="0"/>
    </xf>
    <xf numFmtId="2" fontId="0" fillId="0" borderId="0" xfId="0" applyNumberFormat="1" applyAlignment="1">
      <alignment horizontal="right"/>
    </xf>
    <xf numFmtId="4" fontId="2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2" xfId="0" applyNumberFormat="1" applyFill="1" applyBorder="1" applyAlignment="1" applyProtection="1">
      <alignment horizontal="center"/>
      <protection locked="0"/>
    </xf>
    <xf numFmtId="0" fontId="2" fillId="0" borderId="2" xfId="0" applyNumberFormat="1" applyFont="1" applyFill="1" applyBorder="1" applyAlignment="1" applyProtection="1">
      <alignment horizontal="center"/>
      <protection locked="0"/>
    </xf>
    <xf numFmtId="0" fontId="2" fillId="0" borderId="3" xfId="0" applyNumberFormat="1" applyFon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NumberForma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Fill="1" applyBorder="1" applyAlignment="1" applyProtection="1">
      <alignment horizontal="center" vertical="center"/>
      <protection locked="0"/>
    </xf>
    <xf numFmtId="0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2" fillId="0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3" xfId="0" applyNumberFormat="1" applyFont="1" applyFill="1" applyBorder="1" applyAlignment="1" applyProtection="1">
      <alignment horizontal="center" vertical="center"/>
      <protection locked="0"/>
    </xf>
    <xf numFmtId="14" fontId="0" fillId="0" borderId="3" xfId="0" applyNumberFormat="1" applyFill="1" applyBorder="1" applyAlignment="1" applyProtection="1">
      <alignment horizontal="center" vertical="center"/>
      <protection locked="0"/>
    </xf>
    <xf numFmtId="2" fontId="2" fillId="0" borderId="3" xfId="0" applyNumberFormat="1" applyFont="1" applyFill="1" applyBorder="1" applyAlignment="1" applyProtection="1">
      <alignment horizontal="right" vertical="center"/>
      <protection locked="0"/>
    </xf>
    <xf numFmtId="172" fontId="0" fillId="0" borderId="2" xfId="0" applyNumberFormat="1" applyBorder="1" applyAlignment="1">
      <alignment horizontal="right" vertical="center"/>
    </xf>
    <xf numFmtId="2" fontId="2" fillId="0" borderId="2" xfId="0" applyNumberFormat="1" applyFont="1" applyFill="1" applyBorder="1" applyAlignment="1" applyProtection="1">
      <alignment horizontal="right" vertical="center"/>
      <protection locked="0"/>
    </xf>
    <xf numFmtId="2" fontId="0" fillId="0" borderId="0" xfId="0" applyNumberFormat="1" applyAlignment="1">
      <alignment horizontal="right" vertical="center"/>
    </xf>
    <xf numFmtId="4" fontId="1" fillId="0" borderId="2" xfId="0" applyNumberFormat="1" applyFont="1" applyFill="1" applyBorder="1" applyAlignment="1" applyProtection="1">
      <alignment horizontal="center"/>
      <protection locked="0"/>
    </xf>
    <xf numFmtId="2" fontId="5" fillId="0" borderId="3" xfId="0" applyNumberFormat="1" applyFont="1" applyFill="1" applyBorder="1" applyAlignment="1" applyProtection="1">
      <alignment horizontal="center"/>
      <protection locked="0"/>
    </xf>
    <xf numFmtId="4" fontId="1" fillId="0" borderId="2" xfId="0" applyNumberFormat="1" applyFont="1" applyFill="1" applyBorder="1" applyAlignment="1" applyProtection="1">
      <alignment horizontal="right" vertical="center"/>
      <protection locked="0"/>
    </xf>
    <xf numFmtId="4" fontId="0" fillId="0" borderId="0" xfId="0" applyNumberFormat="1"/>
    <xf numFmtId="4" fontId="2" fillId="0" borderId="2" xfId="0" applyNumberFormat="1" applyFont="1" applyFill="1" applyBorder="1" applyAlignment="1" applyProtection="1">
      <alignment horizontal="right"/>
      <protection locked="0"/>
    </xf>
    <xf numFmtId="14" fontId="0" fillId="0" borderId="4" xfId="0" applyNumberFormat="1" applyFill="1" applyBorder="1" applyAlignment="1" applyProtection="1">
      <alignment vertical="center"/>
      <protection locked="0"/>
    </xf>
    <xf numFmtId="14" fontId="0" fillId="0" borderId="4" xfId="0" applyNumberFormat="1" applyFill="1" applyBorder="1" applyAlignment="1" applyProtection="1">
      <alignment horizontal="center" vertical="center"/>
      <protection locked="0"/>
    </xf>
    <xf numFmtId="14" fontId="2" fillId="0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center"/>
    </xf>
    <xf numFmtId="14" fontId="0" fillId="0" borderId="6" xfId="0" applyNumberFormat="1" applyBorder="1" applyAlignment="1">
      <alignment horizontal="center" vertical="center"/>
    </xf>
    <xf numFmtId="2" fontId="0" fillId="0" borderId="6" xfId="0" applyNumberFormat="1" applyBorder="1" applyAlignment="1">
      <alignment horizontal="right" vertical="center"/>
    </xf>
    <xf numFmtId="2" fontId="2" fillId="0" borderId="7" xfId="0" applyNumberFormat="1" applyFont="1" applyFill="1" applyBorder="1" applyAlignment="1" applyProtection="1">
      <alignment horizontal="right" vertical="center"/>
      <protection locked="0"/>
    </xf>
    <xf numFmtId="14" fontId="0" fillId="0" borderId="5" xfId="0" applyNumberFormat="1" applyFill="1" applyBorder="1" applyAlignment="1" applyProtection="1">
      <alignment vertical="center"/>
      <protection locked="0"/>
    </xf>
    <xf numFmtId="14" fontId="0" fillId="0" borderId="5" xfId="0" applyNumberFormat="1" applyFill="1" applyBorder="1" applyAlignment="1" applyProtection="1">
      <alignment horizontal="center" vertical="center"/>
      <protection locked="0"/>
    </xf>
    <xf numFmtId="14" fontId="2" fillId="0" borderId="5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NumberFormat="1" applyFill="1" applyBorder="1" applyAlignment="1" applyProtection="1">
      <alignment vertical="center"/>
      <protection locked="0"/>
    </xf>
    <xf numFmtId="0" fontId="2" fillId="0" borderId="8" xfId="0" applyNumberFormat="1" applyFont="1" applyFill="1" applyBorder="1" applyAlignment="1" applyProtection="1">
      <alignment vertical="center"/>
      <protection locked="0"/>
    </xf>
    <xf numFmtId="0" fontId="2" fillId="0" borderId="7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center"/>
    </xf>
    <xf numFmtId="2" fontId="2" fillId="3" borderId="3" xfId="0" applyNumberFormat="1" applyFont="1" applyFill="1" applyBorder="1" applyAlignment="1" applyProtection="1">
      <alignment horizontal="right" vertical="center"/>
      <protection locked="0"/>
    </xf>
    <xf numFmtId="14" fontId="0" fillId="3" borderId="2" xfId="0" applyNumberFormat="1" applyFill="1" applyBorder="1" applyAlignment="1" applyProtection="1">
      <alignment vertical="center"/>
      <protection locked="0"/>
    </xf>
    <xf numFmtId="14" fontId="0" fillId="3" borderId="2" xfId="0" applyNumberFormat="1" applyFill="1" applyBorder="1" applyAlignment="1" applyProtection="1">
      <alignment horizontal="center" vertical="center"/>
      <protection locked="0"/>
    </xf>
    <xf numFmtId="4" fontId="2" fillId="3" borderId="2" xfId="0" applyNumberFormat="1" applyFont="1" applyFill="1" applyBorder="1" applyAlignment="1" applyProtection="1">
      <alignment horizontal="right" vertical="center"/>
      <protection locked="0"/>
    </xf>
    <xf numFmtId="172" fontId="0" fillId="3" borderId="2" xfId="0" applyNumberFormat="1" applyFill="1" applyBorder="1" applyAlignment="1">
      <alignment horizontal="right" vertical="center"/>
    </xf>
    <xf numFmtId="4" fontId="0" fillId="0" borderId="0" xfId="0" applyNumberFormat="1" applyAlignment="1">
      <alignment vertical="center"/>
    </xf>
    <xf numFmtId="4" fontId="1" fillId="0" borderId="4" xfId="0" applyNumberFormat="1" applyFont="1" applyFill="1" applyBorder="1" applyAlignment="1" applyProtection="1">
      <alignment horizontal="center" vertical="center"/>
      <protection locked="0"/>
    </xf>
    <xf numFmtId="14" fontId="2" fillId="3" borderId="2" xfId="0" applyNumberFormat="1" applyFont="1" applyFill="1" applyBorder="1" applyAlignment="1" applyProtection="1">
      <alignment horizontal="center" vertical="center"/>
      <protection locked="0"/>
    </xf>
    <xf numFmtId="14" fontId="2" fillId="0" borderId="2" xfId="0" applyNumberFormat="1" applyFont="1" applyFill="1" applyBorder="1" applyAlignment="1" applyProtection="1">
      <protection locked="0"/>
    </xf>
    <xf numFmtId="2" fontId="2" fillId="0" borderId="3" xfId="0" applyNumberFormat="1" applyFont="1" applyFill="1" applyBorder="1" applyAlignment="1" applyProtection="1">
      <alignment horizontal="center" vertical="center"/>
      <protection locked="0"/>
    </xf>
    <xf numFmtId="2" fontId="2" fillId="0" borderId="2" xfId="0" applyNumberFormat="1" applyFon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9" xfId="0" applyBorder="1" applyAlignment="1"/>
    <xf numFmtId="4" fontId="1" fillId="0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59C5C7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sharedStrings" Target="sharedStrings.xml"/><Relationship Id="rId21" Type="http://schemas.openxmlformats.org/officeDocument/2006/relationships/calcChain" Target="calcChain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L9" sqref="L9"/>
    </sheetView>
  </sheetViews>
  <sheetFormatPr baseColWidth="10" defaultColWidth="9" defaultRowHeight="12" x14ac:dyDescent="0"/>
  <cols>
    <col min="1" max="1" width="6.6640625" customWidth="1"/>
    <col min="2" max="2" width="21.3320312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1:11">
      <c r="B1" s="1"/>
      <c r="C1" s="1"/>
      <c r="D1" s="1"/>
      <c r="E1" s="2"/>
      <c r="F1" s="2"/>
      <c r="G1" s="2"/>
      <c r="H1" s="2"/>
    </row>
    <row r="2" spans="1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1:11">
      <c r="B4" s="98" t="s">
        <v>2</v>
      </c>
      <c r="C4" s="98"/>
      <c r="D4" s="98"/>
      <c r="E4" s="98"/>
      <c r="F4" s="98"/>
      <c r="G4" s="98"/>
      <c r="H4" s="98"/>
      <c r="I4" s="98"/>
      <c r="J4" s="3"/>
    </row>
    <row r="5" spans="1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1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1:11" ht="15" customHeight="1">
      <c r="A7" s="76">
        <v>1</v>
      </c>
      <c r="B7" s="31" t="s">
        <v>44</v>
      </c>
      <c r="C7" s="47" t="s">
        <v>53</v>
      </c>
      <c r="D7" s="51">
        <v>43571</v>
      </c>
      <c r="E7" s="40"/>
      <c r="F7" s="54"/>
      <c r="G7" s="54"/>
      <c r="H7" s="54">
        <v>411.79</v>
      </c>
      <c r="I7" s="55"/>
      <c r="J7" s="55"/>
      <c r="K7" s="12">
        <f t="shared" ref="K7:K20" si="0">SUM(E7:J7)</f>
        <v>411.79</v>
      </c>
    </row>
    <row r="8" spans="1:11" ht="15" customHeight="1">
      <c r="A8" s="76">
        <v>2</v>
      </c>
      <c r="B8" s="31" t="s">
        <v>44</v>
      </c>
      <c r="C8" s="47">
        <v>43522</v>
      </c>
      <c r="D8" s="51">
        <v>43522</v>
      </c>
      <c r="E8" s="40"/>
      <c r="F8" s="54"/>
      <c r="G8" s="54"/>
      <c r="H8" s="54">
        <v>271.29000000000002</v>
      </c>
      <c r="I8" s="55"/>
      <c r="J8" s="55"/>
      <c r="K8" s="12">
        <f t="shared" si="0"/>
        <v>271.29000000000002</v>
      </c>
    </row>
    <row r="9" spans="1:11" ht="15" customHeight="1">
      <c r="A9" s="76">
        <v>3</v>
      </c>
      <c r="B9" s="32" t="s">
        <v>44</v>
      </c>
      <c r="C9" s="47">
        <v>43547</v>
      </c>
      <c r="D9" s="47">
        <v>43547</v>
      </c>
      <c r="E9" s="40"/>
      <c r="F9" s="54"/>
      <c r="G9" s="56">
        <v>176</v>
      </c>
      <c r="H9" s="54"/>
      <c r="I9" s="54"/>
      <c r="J9" s="54"/>
      <c r="K9" s="12">
        <f t="shared" si="0"/>
        <v>176</v>
      </c>
    </row>
    <row r="10" spans="1:11" ht="15" customHeight="1">
      <c r="A10" s="76">
        <v>4</v>
      </c>
      <c r="B10" s="32" t="s">
        <v>58</v>
      </c>
      <c r="C10" s="47">
        <v>43599</v>
      </c>
      <c r="D10" s="47">
        <v>43603</v>
      </c>
      <c r="E10" s="40">
        <v>35.39</v>
      </c>
      <c r="F10" s="54"/>
      <c r="G10" s="56"/>
      <c r="H10" s="54"/>
      <c r="I10" s="43"/>
      <c r="J10" s="43"/>
      <c r="K10" s="12">
        <f t="shared" si="0"/>
        <v>35.39</v>
      </c>
    </row>
    <row r="11" spans="1:11" ht="15" customHeight="1">
      <c r="A11" s="76">
        <v>5</v>
      </c>
      <c r="B11" s="32"/>
      <c r="C11" s="48"/>
      <c r="D11" s="47"/>
      <c r="E11" s="40"/>
      <c r="F11" s="57"/>
      <c r="G11" s="56"/>
      <c r="H11" s="54"/>
      <c r="I11" s="54"/>
      <c r="J11" s="54"/>
      <c r="K11" s="12">
        <f t="shared" si="0"/>
        <v>0</v>
      </c>
    </row>
    <row r="12" spans="1:11" ht="15" customHeight="1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12">
        <f t="shared" si="0"/>
        <v>0</v>
      </c>
    </row>
    <row r="13" spans="1:11" ht="15" customHeight="1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12">
        <f t="shared" si="0"/>
        <v>0</v>
      </c>
    </row>
    <row r="14" spans="1:11" ht="15" customHeight="1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12">
        <f t="shared" si="0"/>
        <v>0</v>
      </c>
    </row>
    <row r="15" spans="1:11" ht="15" customHeight="1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12">
        <f t="shared" si="0"/>
        <v>0</v>
      </c>
    </row>
    <row r="16" spans="1:11" ht="15" customHeight="1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12">
        <f t="shared" si="0"/>
        <v>0</v>
      </c>
    </row>
    <row r="17" spans="1:11" ht="15" customHeight="1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12">
        <f t="shared" si="0"/>
        <v>0</v>
      </c>
    </row>
    <row r="18" spans="1:11" ht="15" customHeight="1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12">
        <f t="shared" si="0"/>
        <v>0</v>
      </c>
    </row>
    <row r="19" spans="1:11" ht="15" customHeight="1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12">
        <f t="shared" si="0"/>
        <v>0</v>
      </c>
    </row>
    <row r="20" spans="1:11" ht="15" customHeight="1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12">
        <f t="shared" si="0"/>
        <v>0</v>
      </c>
    </row>
    <row r="21" spans="1:11">
      <c r="B21" s="24" t="s">
        <v>13</v>
      </c>
      <c r="C21" s="24"/>
      <c r="D21" s="19"/>
      <c r="E21" s="25">
        <f t="shared" ref="E21:K21" si="1">SUM(E7:E20)</f>
        <v>35.39</v>
      </c>
      <c r="F21" s="26">
        <f t="shared" si="1"/>
        <v>0</v>
      </c>
      <c r="G21" s="25">
        <f t="shared" si="1"/>
        <v>176</v>
      </c>
      <c r="H21" s="25">
        <f t="shared" si="1"/>
        <v>683.08</v>
      </c>
      <c r="I21" s="25">
        <f t="shared" si="1"/>
        <v>0</v>
      </c>
      <c r="J21" s="25">
        <f t="shared" si="1"/>
        <v>0</v>
      </c>
      <c r="K21" s="12">
        <f t="shared" si="1"/>
        <v>894.47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L8" sqref="L8:L9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15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7" t="s">
        <v>40</v>
      </c>
      <c r="C7" s="14">
        <v>43490</v>
      </c>
      <c r="D7" s="8">
        <v>43490</v>
      </c>
      <c r="E7" s="62">
        <f>13.1+21.53</f>
        <v>34.630000000000003</v>
      </c>
      <c r="F7" s="16"/>
      <c r="G7" s="16"/>
      <c r="H7" s="16"/>
      <c r="I7" s="37"/>
      <c r="J7" s="37"/>
      <c r="K7" s="12">
        <f t="shared" ref="K7:K20" si="0">SUM(E7:J7)</f>
        <v>34.630000000000003</v>
      </c>
    </row>
    <row r="8" spans="2:11" ht="15" customHeight="1">
      <c r="B8" s="7" t="s">
        <v>39</v>
      </c>
      <c r="C8" s="14">
        <v>43493</v>
      </c>
      <c r="D8" s="8">
        <v>43493</v>
      </c>
      <c r="E8" s="62">
        <f>14.7+30.2</f>
        <v>44.9</v>
      </c>
      <c r="F8" s="16"/>
      <c r="G8" s="16"/>
      <c r="H8" s="16"/>
      <c r="I8" s="37"/>
      <c r="J8" s="37"/>
      <c r="K8" s="12">
        <f t="shared" si="0"/>
        <v>44.9</v>
      </c>
    </row>
    <row r="9" spans="2:11" ht="15" customHeight="1">
      <c r="B9" s="13" t="s">
        <v>43</v>
      </c>
      <c r="C9" s="14">
        <v>43507</v>
      </c>
      <c r="D9" s="14">
        <v>43507</v>
      </c>
      <c r="E9" s="62">
        <v>91.8</v>
      </c>
      <c r="F9" s="16"/>
      <c r="G9" s="39">
        <v>8</v>
      </c>
      <c r="H9" s="16"/>
      <c r="I9" s="16"/>
      <c r="J9" s="16"/>
      <c r="K9" s="12">
        <f t="shared" si="0"/>
        <v>99.8</v>
      </c>
    </row>
    <row r="10" spans="2:11" ht="15" customHeight="1">
      <c r="B10" s="13"/>
      <c r="C10" s="44"/>
      <c r="D10" s="14"/>
      <c r="E10" s="62"/>
      <c r="F10" s="16"/>
      <c r="G10" s="39"/>
      <c r="H10" s="16"/>
      <c r="I10" s="41"/>
      <c r="J10" s="41"/>
      <c r="K10" s="12">
        <f t="shared" si="0"/>
        <v>0</v>
      </c>
    </row>
    <row r="11" spans="2:11" ht="15" customHeight="1">
      <c r="B11" s="13"/>
      <c r="C11" s="44"/>
      <c r="D11" s="14"/>
      <c r="E11" s="62"/>
      <c r="F11" s="42"/>
      <c r="G11" s="39"/>
      <c r="H11" s="16"/>
      <c r="I11" s="16"/>
      <c r="J11" s="16"/>
      <c r="K11" s="12">
        <f t="shared" si="0"/>
        <v>0</v>
      </c>
    </row>
    <row r="12" spans="2:11" ht="15" customHeight="1">
      <c r="B12" s="19"/>
      <c r="C12" s="45"/>
      <c r="D12" s="8"/>
      <c r="E12" s="62"/>
      <c r="F12" s="16"/>
      <c r="G12" s="39"/>
      <c r="H12" s="16"/>
      <c r="I12" s="16"/>
      <c r="J12" s="16"/>
      <c r="K12" s="12">
        <f t="shared" si="0"/>
        <v>0</v>
      </c>
    </row>
    <row r="13" spans="2:11" ht="15" customHeight="1">
      <c r="B13" s="20"/>
      <c r="C13" s="46"/>
      <c r="D13" s="21"/>
      <c r="E13" s="41"/>
      <c r="F13" s="16"/>
      <c r="G13" s="39"/>
      <c r="H13" s="16"/>
      <c r="I13" s="16"/>
      <c r="J13" s="16"/>
      <c r="K13" s="12">
        <f t="shared" si="0"/>
        <v>0</v>
      </c>
    </row>
    <row r="14" spans="2:11" ht="15" customHeight="1">
      <c r="B14" s="20"/>
      <c r="C14" s="46"/>
      <c r="D14" s="23"/>
      <c r="E14" s="41"/>
      <c r="F14" s="16"/>
      <c r="G14" s="39"/>
      <c r="H14" s="16"/>
      <c r="I14" s="16"/>
      <c r="J14" s="16"/>
      <c r="K14" s="12">
        <f t="shared" si="0"/>
        <v>0</v>
      </c>
    </row>
    <row r="15" spans="2:11" ht="15" customHeight="1">
      <c r="B15" s="20"/>
      <c r="C15" s="46"/>
      <c r="D15" s="23"/>
      <c r="E15" s="41"/>
      <c r="F15" s="16"/>
      <c r="G15" s="39"/>
      <c r="H15" s="16"/>
      <c r="I15" s="16"/>
      <c r="J15" s="16"/>
      <c r="K15" s="12">
        <f t="shared" si="0"/>
        <v>0</v>
      </c>
    </row>
    <row r="16" spans="2:11" ht="15" customHeight="1">
      <c r="B16" s="20"/>
      <c r="C16" s="46"/>
      <c r="D16" s="23"/>
      <c r="E16" s="41"/>
      <c r="F16" s="16"/>
      <c r="G16" s="39"/>
      <c r="H16" s="16"/>
      <c r="I16" s="16"/>
      <c r="J16" s="16"/>
      <c r="K16" s="12">
        <f t="shared" si="0"/>
        <v>0</v>
      </c>
    </row>
    <row r="17" spans="1:11" ht="15" customHeight="1">
      <c r="B17" s="20"/>
      <c r="C17" s="46"/>
      <c r="D17" s="23"/>
      <c r="E17" s="41"/>
      <c r="F17" s="16"/>
      <c r="G17" s="39"/>
      <c r="H17" s="16"/>
      <c r="I17" s="16"/>
      <c r="J17" s="16"/>
      <c r="K17" s="12">
        <f t="shared" si="0"/>
        <v>0</v>
      </c>
    </row>
    <row r="18" spans="1:11" ht="15" customHeight="1">
      <c r="B18" s="20"/>
      <c r="C18" s="46"/>
      <c r="D18" s="23"/>
      <c r="E18" s="41"/>
      <c r="F18" s="16"/>
      <c r="G18" s="39"/>
      <c r="H18" s="16"/>
      <c r="I18" s="16"/>
      <c r="J18" s="16"/>
      <c r="K18" s="12">
        <f t="shared" si="0"/>
        <v>0</v>
      </c>
    </row>
    <row r="19" spans="1:11" ht="15" customHeight="1">
      <c r="B19" s="20"/>
      <c r="C19" s="46"/>
      <c r="D19" s="23"/>
      <c r="E19" s="41"/>
      <c r="F19" s="16"/>
      <c r="G19" s="39"/>
      <c r="H19" s="16"/>
      <c r="I19" s="16"/>
      <c r="J19" s="16"/>
      <c r="K19" s="12">
        <f t="shared" si="0"/>
        <v>0</v>
      </c>
    </row>
    <row r="20" spans="1:11" ht="15" customHeight="1">
      <c r="B20" s="20"/>
      <c r="C20" s="46"/>
      <c r="D20" s="23"/>
      <c r="E20" s="41"/>
      <c r="F20" s="16"/>
      <c r="G20" s="39"/>
      <c r="H20" s="16"/>
      <c r="I20" s="16"/>
      <c r="J20" s="16"/>
      <c r="K20" s="12">
        <f t="shared" si="0"/>
        <v>0</v>
      </c>
    </row>
    <row r="21" spans="1:11" ht="15" customHeight="1">
      <c r="B21" s="24" t="s">
        <v>13</v>
      </c>
      <c r="C21" s="24"/>
      <c r="D21" s="19"/>
      <c r="E21" s="58">
        <f t="shared" ref="E21:K21" si="1">SUM(E7:E20)</f>
        <v>171.32999999999998</v>
      </c>
      <c r="F21" s="59">
        <f t="shared" si="1"/>
        <v>0</v>
      </c>
      <c r="G21" s="58">
        <f t="shared" si="1"/>
        <v>8</v>
      </c>
      <c r="H21" s="58">
        <f t="shared" si="1"/>
        <v>0</v>
      </c>
      <c r="I21" s="58">
        <f t="shared" si="1"/>
        <v>0</v>
      </c>
      <c r="J21" s="58">
        <f t="shared" si="1"/>
        <v>0</v>
      </c>
      <c r="K21" s="12">
        <f t="shared" si="1"/>
        <v>179.32999999999998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8" sqref="B8:J8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16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31" t="s">
        <v>54</v>
      </c>
      <c r="C7" s="47">
        <v>43561</v>
      </c>
      <c r="D7" s="51">
        <v>43561</v>
      </c>
      <c r="E7" s="9">
        <v>17.5</v>
      </c>
      <c r="F7" s="91"/>
      <c r="G7" s="92"/>
      <c r="H7" s="91"/>
      <c r="I7" s="54"/>
      <c r="J7" s="54"/>
      <c r="K7" s="60">
        <f t="shared" ref="K7:K20" si="0">SUM(E7:J7)</f>
        <v>17.5</v>
      </c>
    </row>
    <row r="8" spans="2:11" ht="15" customHeight="1">
      <c r="B8" s="31"/>
      <c r="C8" s="47"/>
      <c r="D8" s="51"/>
      <c r="E8" s="9"/>
      <c r="F8" s="91"/>
      <c r="G8" s="92"/>
      <c r="H8" s="91"/>
      <c r="I8" s="54"/>
      <c r="J8" s="54"/>
      <c r="K8" s="60">
        <f t="shared" si="0"/>
        <v>0</v>
      </c>
    </row>
    <row r="9" spans="2:11" ht="15" customHeight="1">
      <c r="B9" s="32"/>
      <c r="C9" s="47"/>
      <c r="D9" s="47"/>
      <c r="E9" s="9"/>
      <c r="F9" s="91"/>
      <c r="G9" s="92"/>
      <c r="H9" s="91"/>
      <c r="I9" s="54"/>
      <c r="J9" s="54"/>
      <c r="K9" s="60">
        <f t="shared" si="0"/>
        <v>0</v>
      </c>
    </row>
    <row r="10" spans="2:11" ht="15" customHeight="1">
      <c r="B10" s="32"/>
      <c r="C10" s="47"/>
      <c r="D10" s="47"/>
      <c r="E10" s="9"/>
      <c r="F10" s="91"/>
      <c r="G10" s="92"/>
      <c r="H10" s="91"/>
      <c r="I10" s="22"/>
      <c r="J10" s="22"/>
      <c r="K10" s="60">
        <f t="shared" si="0"/>
        <v>0</v>
      </c>
    </row>
    <row r="11" spans="2:11" ht="15" customHeight="1">
      <c r="B11" s="32"/>
      <c r="C11" s="47"/>
      <c r="D11" s="47"/>
      <c r="E11" s="9"/>
      <c r="F11" s="93"/>
      <c r="G11" s="92"/>
      <c r="H11" s="91"/>
      <c r="I11" s="91"/>
      <c r="J11" s="91"/>
      <c r="K11" s="60">
        <f t="shared" si="0"/>
        <v>0</v>
      </c>
    </row>
    <row r="12" spans="2:11" ht="15" customHeight="1">
      <c r="B12" s="33"/>
      <c r="C12" s="51"/>
      <c r="D12" s="51"/>
      <c r="E12" s="9"/>
      <c r="F12" s="91"/>
      <c r="G12" s="92"/>
      <c r="H12" s="91"/>
      <c r="I12" s="91"/>
      <c r="J12" s="91"/>
      <c r="K12" s="60">
        <f t="shared" si="0"/>
        <v>0</v>
      </c>
    </row>
    <row r="13" spans="2:11" ht="15" customHeight="1">
      <c r="B13" s="34"/>
      <c r="C13" s="52"/>
      <c r="D13" s="52"/>
      <c r="E13" s="22"/>
      <c r="F13" s="91"/>
      <c r="G13" s="92"/>
      <c r="H13" s="91"/>
      <c r="I13" s="91"/>
      <c r="J13" s="91"/>
      <c r="K13" s="60">
        <f t="shared" si="0"/>
        <v>0</v>
      </c>
    </row>
    <row r="14" spans="2:11" ht="15" customHeight="1">
      <c r="B14" s="34"/>
      <c r="C14" s="52"/>
      <c r="D14" s="53"/>
      <c r="E14" s="22"/>
      <c r="F14" s="91"/>
      <c r="G14" s="92"/>
      <c r="H14" s="91"/>
      <c r="I14" s="91"/>
      <c r="J14" s="91"/>
      <c r="K14" s="60">
        <f t="shared" si="0"/>
        <v>0</v>
      </c>
    </row>
    <row r="15" spans="2:11" ht="15" customHeight="1">
      <c r="B15" s="34"/>
      <c r="C15" s="52"/>
      <c r="D15" s="53"/>
      <c r="E15" s="22"/>
      <c r="F15" s="91"/>
      <c r="G15" s="92"/>
      <c r="H15" s="91"/>
      <c r="I15" s="91"/>
      <c r="J15" s="91"/>
      <c r="K15" s="60">
        <f t="shared" si="0"/>
        <v>0</v>
      </c>
    </row>
    <row r="16" spans="2:11" ht="15" customHeight="1">
      <c r="B16" s="34"/>
      <c r="C16" s="52"/>
      <c r="D16" s="53"/>
      <c r="E16" s="22"/>
      <c r="F16" s="91"/>
      <c r="G16" s="92"/>
      <c r="H16" s="91"/>
      <c r="I16" s="91"/>
      <c r="J16" s="91"/>
      <c r="K16" s="60">
        <f t="shared" si="0"/>
        <v>0</v>
      </c>
    </row>
    <row r="17" spans="1:11" ht="15" customHeight="1">
      <c r="B17" s="34"/>
      <c r="C17" s="52"/>
      <c r="D17" s="53"/>
      <c r="E17" s="22"/>
      <c r="F17" s="91"/>
      <c r="G17" s="92"/>
      <c r="H17" s="91"/>
      <c r="I17" s="91"/>
      <c r="J17" s="91"/>
      <c r="K17" s="60">
        <f t="shared" si="0"/>
        <v>0</v>
      </c>
    </row>
    <row r="18" spans="1:11" ht="15" customHeight="1">
      <c r="B18" s="34"/>
      <c r="C18" s="52"/>
      <c r="D18" s="53"/>
      <c r="E18" s="22"/>
      <c r="F18" s="91"/>
      <c r="G18" s="92"/>
      <c r="H18" s="91"/>
      <c r="I18" s="91"/>
      <c r="J18" s="91"/>
      <c r="K18" s="60">
        <f t="shared" si="0"/>
        <v>0</v>
      </c>
    </row>
    <row r="19" spans="1:11" ht="15" customHeight="1">
      <c r="B19" s="34"/>
      <c r="C19" s="52"/>
      <c r="D19" s="53"/>
      <c r="E19" s="22"/>
      <c r="F19" s="91"/>
      <c r="G19" s="92"/>
      <c r="H19" s="91"/>
      <c r="I19" s="91"/>
      <c r="J19" s="91"/>
      <c r="K19" s="60">
        <f t="shared" si="0"/>
        <v>0</v>
      </c>
    </row>
    <row r="20" spans="1:11" ht="15" customHeight="1">
      <c r="B20" s="34"/>
      <c r="C20" s="52"/>
      <c r="D20" s="53"/>
      <c r="E20" s="22"/>
      <c r="F20" s="91"/>
      <c r="G20" s="92"/>
      <c r="H20" s="91"/>
      <c r="I20" s="91"/>
      <c r="J20" s="91"/>
      <c r="K20" s="60">
        <f t="shared" si="0"/>
        <v>0</v>
      </c>
    </row>
    <row r="21" spans="1:11">
      <c r="B21" s="35" t="s">
        <v>13</v>
      </c>
      <c r="C21" s="35"/>
      <c r="D21" s="33"/>
      <c r="E21" s="25">
        <f t="shared" ref="E21:K21" si="1">SUM(E7:E20)</f>
        <v>17.5</v>
      </c>
      <c r="F21" s="26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17.5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C9" sqref="C9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17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31" t="s">
        <v>44</v>
      </c>
      <c r="C7" s="47">
        <v>43488</v>
      </c>
      <c r="D7" s="51">
        <v>43489</v>
      </c>
      <c r="E7" s="40">
        <v>63.5</v>
      </c>
      <c r="F7" s="54"/>
      <c r="G7" s="54">
        <v>63</v>
      </c>
      <c r="H7" s="54">
        <v>163.71</v>
      </c>
      <c r="I7" s="55"/>
      <c r="J7" s="55"/>
      <c r="K7" s="60">
        <f t="shared" ref="K7:K20" si="0">SUM(E7:J7)</f>
        <v>290.21000000000004</v>
      </c>
    </row>
    <row r="8" spans="2:11" ht="15" customHeight="1">
      <c r="B8" s="31" t="s">
        <v>39</v>
      </c>
      <c r="C8" s="47">
        <v>43514</v>
      </c>
      <c r="D8" s="51">
        <v>43514</v>
      </c>
      <c r="E8" s="40">
        <v>61</v>
      </c>
      <c r="F8" s="54"/>
      <c r="G8" s="54"/>
      <c r="H8" s="54"/>
      <c r="I8" s="55"/>
      <c r="J8" s="55"/>
      <c r="K8" s="60">
        <f t="shared" si="0"/>
        <v>61</v>
      </c>
    </row>
    <row r="9" spans="2:11" ht="15" customHeight="1">
      <c r="B9" s="32" t="s">
        <v>39</v>
      </c>
      <c r="C9" s="47">
        <v>43591</v>
      </c>
      <c r="D9" s="47">
        <v>43591</v>
      </c>
      <c r="E9" s="40">
        <v>30.2</v>
      </c>
      <c r="F9" s="54"/>
      <c r="G9" s="56">
        <v>13.1</v>
      </c>
      <c r="H9" s="54"/>
      <c r="I9" s="54"/>
      <c r="J9" s="54"/>
      <c r="K9" s="60">
        <f t="shared" si="0"/>
        <v>43.3</v>
      </c>
    </row>
    <row r="10" spans="2:11" ht="15" customHeight="1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2:11" ht="15" customHeight="1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2:11" ht="15" customHeight="1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2:11" ht="15" customHeight="1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2:11" ht="15" customHeight="1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2:11" ht="15" customHeight="1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2:11" ht="15" customHeight="1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154.69999999999999</v>
      </c>
      <c r="F21" s="26">
        <f t="shared" si="1"/>
        <v>0</v>
      </c>
      <c r="G21" s="25">
        <f t="shared" si="1"/>
        <v>76.099999999999994</v>
      </c>
      <c r="H21" s="25">
        <f t="shared" si="1"/>
        <v>163.71</v>
      </c>
      <c r="I21" s="25">
        <f t="shared" si="1"/>
        <v>0</v>
      </c>
      <c r="J21" s="25">
        <f t="shared" si="1"/>
        <v>0</v>
      </c>
      <c r="K21" s="60">
        <f t="shared" si="1"/>
        <v>394.51000000000005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9" sqref="K9:K10"/>
    </sheetView>
  </sheetViews>
  <sheetFormatPr baseColWidth="10" defaultColWidth="9" defaultRowHeight="12" x14ac:dyDescent="0"/>
  <cols>
    <col min="1" max="1" width="3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1:12">
      <c r="B1" s="1"/>
      <c r="C1" s="1"/>
      <c r="D1" s="1"/>
      <c r="E1" s="2"/>
      <c r="F1" s="2"/>
      <c r="G1" s="2"/>
      <c r="H1" s="2"/>
    </row>
    <row r="2" spans="1:12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1:12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1:12">
      <c r="B4" s="98" t="s">
        <v>18</v>
      </c>
      <c r="C4" s="98"/>
      <c r="D4" s="98"/>
      <c r="E4" s="98"/>
      <c r="F4" s="98"/>
      <c r="G4" s="98"/>
      <c r="H4" s="98"/>
      <c r="I4" s="98"/>
      <c r="J4" s="3"/>
    </row>
    <row r="5" spans="1:12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1:12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1:12" ht="15" customHeight="1">
      <c r="A7" s="76">
        <v>1</v>
      </c>
      <c r="B7" s="31" t="s">
        <v>42</v>
      </c>
      <c r="C7" s="47">
        <v>43477</v>
      </c>
      <c r="D7" s="51">
        <v>43480</v>
      </c>
      <c r="E7" s="40">
        <v>69</v>
      </c>
      <c r="F7" s="54"/>
      <c r="G7" s="54">
        <v>278.52</v>
      </c>
      <c r="H7" s="54">
        <v>193.17</v>
      </c>
      <c r="I7" s="55"/>
      <c r="J7" s="55"/>
      <c r="K7" s="60">
        <f t="shared" ref="K7:K20" si="0">SUM(E7:J7)</f>
        <v>540.68999999999994</v>
      </c>
    </row>
    <row r="8" spans="1:12" ht="15" customHeight="1">
      <c r="A8" s="76">
        <v>2</v>
      </c>
      <c r="B8" s="31" t="s">
        <v>39</v>
      </c>
      <c r="C8" s="47">
        <v>43544</v>
      </c>
      <c r="D8" s="51">
        <v>42449</v>
      </c>
      <c r="E8" s="40">
        <v>13</v>
      </c>
      <c r="F8" s="54"/>
      <c r="G8" s="54">
        <v>2.5</v>
      </c>
      <c r="H8" s="54"/>
      <c r="I8" s="55"/>
      <c r="J8" s="55"/>
      <c r="K8" s="60">
        <f t="shared" si="0"/>
        <v>15.5</v>
      </c>
    </row>
    <row r="9" spans="1:12" ht="15" customHeight="1">
      <c r="A9" s="76">
        <v>3</v>
      </c>
      <c r="B9" s="32" t="s">
        <v>44</v>
      </c>
      <c r="C9" s="47">
        <v>43606</v>
      </c>
      <c r="D9" s="47">
        <v>43606</v>
      </c>
      <c r="E9" s="40"/>
      <c r="F9" s="54"/>
      <c r="G9" s="56"/>
      <c r="H9" s="54"/>
      <c r="I9" s="54"/>
      <c r="J9" s="82">
        <f>105.3</f>
        <v>105.3</v>
      </c>
      <c r="K9" s="60">
        <f t="shared" si="0"/>
        <v>105.3</v>
      </c>
    </row>
    <row r="10" spans="1:12" ht="15" customHeight="1">
      <c r="A10" s="76">
        <v>4</v>
      </c>
      <c r="B10" s="32"/>
      <c r="C10" s="47"/>
      <c r="D10" s="47"/>
      <c r="E10" s="40"/>
      <c r="F10" s="54"/>
      <c r="G10" s="56"/>
      <c r="H10" s="54"/>
      <c r="I10" s="43"/>
      <c r="J10" s="43"/>
      <c r="K10" s="60">
        <f t="shared" si="0"/>
        <v>0</v>
      </c>
      <c r="L10" s="94"/>
    </row>
    <row r="11" spans="1:12" ht="15" customHeight="1">
      <c r="A11" s="76">
        <v>5</v>
      </c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  <c r="L11" s="94"/>
    </row>
    <row r="12" spans="1:12" ht="15" customHeight="1">
      <c r="A12" s="76">
        <v>6</v>
      </c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2" ht="15" customHeight="1">
      <c r="A13" s="76">
        <v>7</v>
      </c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2" ht="15" customHeight="1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2" ht="15" customHeight="1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2" ht="15" customHeight="1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82</v>
      </c>
      <c r="F21" s="26">
        <f t="shared" si="1"/>
        <v>0</v>
      </c>
      <c r="G21" s="25">
        <f t="shared" si="1"/>
        <v>281.02</v>
      </c>
      <c r="H21" s="25">
        <f t="shared" si="1"/>
        <v>193.17</v>
      </c>
      <c r="I21" s="25">
        <f t="shared" si="1"/>
        <v>0</v>
      </c>
      <c r="J21" s="25">
        <f t="shared" si="1"/>
        <v>105.3</v>
      </c>
      <c r="K21" s="60">
        <f t="shared" si="1"/>
        <v>661.4899999999999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7" sqref="F7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19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>
      <c r="B7" s="7" t="s">
        <v>44</v>
      </c>
      <c r="C7" s="7">
        <v>43550</v>
      </c>
      <c r="D7" s="8">
        <v>43550</v>
      </c>
      <c r="E7" s="9">
        <v>33</v>
      </c>
      <c r="F7" s="10"/>
      <c r="G7" s="10"/>
      <c r="H7" s="10">
        <v>721.79</v>
      </c>
      <c r="I7" s="11"/>
      <c r="J7" s="11"/>
      <c r="K7" s="12">
        <f t="shared" ref="K7:K20" si="0">SUM(E7:J7)</f>
        <v>754.79</v>
      </c>
    </row>
    <row r="8" spans="2:11">
      <c r="B8" s="7"/>
      <c r="C8" s="7"/>
      <c r="D8" s="8"/>
      <c r="E8" s="9"/>
      <c r="F8" s="10"/>
      <c r="G8" s="10"/>
      <c r="H8" s="10"/>
      <c r="I8" s="11"/>
      <c r="J8" s="11"/>
      <c r="K8" s="12">
        <f t="shared" si="0"/>
        <v>0</v>
      </c>
    </row>
    <row r="9" spans="2:11">
      <c r="B9" s="13"/>
      <c r="C9" s="13"/>
      <c r="D9" s="14"/>
      <c r="E9" s="9"/>
      <c r="F9" s="10"/>
      <c r="G9" s="15"/>
      <c r="H9" s="10"/>
      <c r="I9" s="16"/>
      <c r="J9" s="16"/>
      <c r="K9" s="12">
        <f t="shared" si="0"/>
        <v>0</v>
      </c>
    </row>
    <row r="10" spans="2:11"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2:11"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2:11"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2:11"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2:11"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2:11"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2:11"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>
      <c r="B21" s="24" t="s">
        <v>13</v>
      </c>
      <c r="C21" s="24"/>
      <c r="D21" s="19"/>
      <c r="E21" s="25">
        <f t="shared" ref="E21:K21" si="1">SUM(E7:E20)</f>
        <v>33</v>
      </c>
      <c r="F21" s="26">
        <f t="shared" si="1"/>
        <v>0</v>
      </c>
      <c r="G21" s="25">
        <f t="shared" si="1"/>
        <v>0</v>
      </c>
      <c r="H21" s="25">
        <f t="shared" si="1"/>
        <v>721.79</v>
      </c>
      <c r="I21" s="25">
        <f t="shared" si="1"/>
        <v>0</v>
      </c>
      <c r="J21" s="25">
        <f t="shared" si="1"/>
        <v>0</v>
      </c>
      <c r="K21" s="12">
        <f t="shared" si="1"/>
        <v>754.79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7" sqref="B7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20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>
      <c r="B7" s="7"/>
      <c r="C7" s="7"/>
      <c r="D7" s="8"/>
      <c r="E7" s="9"/>
      <c r="F7" s="10"/>
      <c r="G7" s="10"/>
      <c r="H7" s="10"/>
      <c r="I7" s="11"/>
      <c r="J7" s="11"/>
      <c r="K7" s="12">
        <f t="shared" ref="K7:K20" si="0">SUM(E7:J7)</f>
        <v>0</v>
      </c>
    </row>
    <row r="8" spans="2:11">
      <c r="B8" s="7"/>
      <c r="C8" s="7"/>
      <c r="D8" s="8"/>
      <c r="E8" s="9"/>
      <c r="F8" s="10"/>
      <c r="G8" s="10"/>
      <c r="H8" s="10"/>
      <c r="I8" s="11"/>
      <c r="J8" s="11"/>
      <c r="K8" s="12">
        <f t="shared" si="0"/>
        <v>0</v>
      </c>
    </row>
    <row r="9" spans="2:11">
      <c r="B9" s="13"/>
      <c r="C9" s="13"/>
      <c r="D9" s="14"/>
      <c r="E9" s="9"/>
      <c r="F9" s="10"/>
      <c r="G9" s="15"/>
      <c r="H9" s="10"/>
      <c r="I9" s="16"/>
      <c r="J9" s="16"/>
      <c r="K9" s="12">
        <f t="shared" si="0"/>
        <v>0</v>
      </c>
    </row>
    <row r="10" spans="2:11"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2:11"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2:11"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2:11"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2:11"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2:11"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2:11"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>
      <c r="B21" s="24" t="s">
        <v>13</v>
      </c>
      <c r="C21" s="24"/>
      <c r="D21" s="19"/>
      <c r="E21" s="25">
        <f t="shared" ref="E21:K21" si="1">SUM(E7:E20)</f>
        <v>0</v>
      </c>
      <c r="F21" s="26">
        <f t="shared" si="1"/>
        <v>0</v>
      </c>
      <c r="G21" s="25">
        <f t="shared" si="1"/>
        <v>0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12">
        <f t="shared" si="1"/>
        <v>0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L8" sqref="L8"/>
    </sheetView>
  </sheetViews>
  <sheetFormatPr baseColWidth="10" defaultColWidth="9" defaultRowHeight="12" x14ac:dyDescent="0"/>
  <cols>
    <col min="1" max="1" width="7.8320312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1:11">
      <c r="B1" s="1"/>
      <c r="C1" s="1"/>
      <c r="D1" s="1"/>
      <c r="E1" s="2"/>
      <c r="F1" s="2"/>
      <c r="G1" s="2"/>
      <c r="H1" s="2"/>
    </row>
    <row r="2" spans="1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1:11">
      <c r="B4" s="98" t="s">
        <v>21</v>
      </c>
      <c r="C4" s="98"/>
      <c r="D4" s="98"/>
      <c r="E4" s="98"/>
      <c r="F4" s="98"/>
      <c r="G4" s="98"/>
      <c r="H4" s="98"/>
      <c r="I4" s="98"/>
      <c r="J4" s="3"/>
    </row>
    <row r="5" spans="1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1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1:11" ht="15" customHeight="1">
      <c r="A7" s="81">
        <v>1</v>
      </c>
      <c r="B7" s="77" t="s">
        <v>44</v>
      </c>
      <c r="C7" s="47">
        <v>43495</v>
      </c>
      <c r="D7" s="51">
        <v>43496</v>
      </c>
      <c r="E7" s="40"/>
      <c r="F7" s="54"/>
      <c r="G7" s="54"/>
      <c r="H7" s="54">
        <v>115.8</v>
      </c>
      <c r="I7" s="55"/>
      <c r="J7" s="55"/>
      <c r="K7" s="60">
        <f t="shared" ref="K7:K20" si="0">SUM(E7:J7)</f>
        <v>115.8</v>
      </c>
    </row>
    <row r="8" spans="1:11" ht="15" customHeight="1">
      <c r="A8" s="81">
        <v>2</v>
      </c>
      <c r="B8" s="77" t="s">
        <v>44</v>
      </c>
      <c r="C8" s="47">
        <v>43599</v>
      </c>
      <c r="D8" s="51">
        <v>43600</v>
      </c>
      <c r="E8" s="40">
        <f>551.77+73.5</f>
        <v>625.27</v>
      </c>
      <c r="F8" s="54"/>
      <c r="G8" s="54"/>
      <c r="H8" s="54"/>
      <c r="I8" s="55"/>
      <c r="J8" s="55"/>
      <c r="K8" s="60">
        <f t="shared" si="0"/>
        <v>625.27</v>
      </c>
    </row>
    <row r="9" spans="1:11" ht="15" customHeight="1">
      <c r="A9" s="81">
        <v>3</v>
      </c>
      <c r="B9" s="78"/>
      <c r="C9" s="48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1:11" ht="15" customHeight="1">
      <c r="A10" s="81">
        <v>4</v>
      </c>
      <c r="B10" s="78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1:11" ht="15" customHeight="1">
      <c r="A11" s="81">
        <v>5</v>
      </c>
      <c r="B11" s="78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1:11" ht="15" customHeight="1">
      <c r="A12" s="81">
        <v>6</v>
      </c>
      <c r="B12" s="79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1:11" ht="15" customHeight="1">
      <c r="A13" s="81">
        <v>7</v>
      </c>
      <c r="B13" s="80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1:11" ht="15" customHeight="1">
      <c r="A14" s="81">
        <v>8</v>
      </c>
      <c r="B14" s="80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>
      <c r="A15" s="81">
        <v>9</v>
      </c>
      <c r="B15" s="80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>
      <c r="A16" s="81">
        <v>10</v>
      </c>
      <c r="B16" s="80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A17" s="81">
        <v>11</v>
      </c>
      <c r="B17" s="80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A18" s="81">
        <v>12</v>
      </c>
      <c r="B18" s="80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A19" s="81">
        <v>13</v>
      </c>
      <c r="B19" s="80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A20" s="81">
        <v>14</v>
      </c>
      <c r="B20" s="80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625.27</v>
      </c>
      <c r="F21" s="26">
        <f t="shared" si="1"/>
        <v>0</v>
      </c>
      <c r="G21" s="25">
        <f t="shared" si="1"/>
        <v>0</v>
      </c>
      <c r="H21" s="25">
        <f t="shared" si="1"/>
        <v>115.8</v>
      </c>
      <c r="I21" s="25">
        <f t="shared" si="1"/>
        <v>0</v>
      </c>
      <c r="J21" s="25">
        <f t="shared" si="1"/>
        <v>0</v>
      </c>
      <c r="K21" s="60">
        <f t="shared" si="1"/>
        <v>741.06999999999994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G10" sqref="G10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22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>
      <c r="B7" s="7" t="s">
        <v>39</v>
      </c>
      <c r="C7" s="7">
        <v>43517</v>
      </c>
      <c r="D7" s="8">
        <v>43517</v>
      </c>
      <c r="E7" s="9">
        <v>74.5</v>
      </c>
      <c r="F7" s="10"/>
      <c r="G7" s="10">
        <v>8</v>
      </c>
      <c r="H7" s="10"/>
      <c r="I7" s="11"/>
      <c r="J7" s="11"/>
      <c r="K7" s="12">
        <f t="shared" ref="K7:K20" si="0">SUM(E7:J7)</f>
        <v>82.5</v>
      </c>
    </row>
    <row r="8" spans="2:11">
      <c r="B8" s="7" t="s">
        <v>44</v>
      </c>
      <c r="C8" s="7">
        <v>43550</v>
      </c>
      <c r="D8" s="8">
        <v>43550</v>
      </c>
      <c r="E8" s="9"/>
      <c r="F8" s="10"/>
      <c r="G8" s="10"/>
      <c r="H8" s="10">
        <v>263.79000000000002</v>
      </c>
      <c r="I8" s="11"/>
      <c r="J8" s="11"/>
      <c r="K8" s="12">
        <f t="shared" si="0"/>
        <v>263.79000000000002</v>
      </c>
    </row>
    <row r="9" spans="2:11">
      <c r="B9" s="19" t="s">
        <v>41</v>
      </c>
      <c r="C9" s="90">
        <v>43529</v>
      </c>
      <c r="D9" s="14">
        <v>43531</v>
      </c>
      <c r="E9" s="9">
        <v>31.4</v>
      </c>
      <c r="F9" s="10"/>
      <c r="G9" s="15">
        <v>32.049999999999997</v>
      </c>
      <c r="H9" s="10"/>
      <c r="I9" s="16"/>
      <c r="J9" s="16"/>
      <c r="K9" s="12">
        <f t="shared" si="0"/>
        <v>63.449999999999996</v>
      </c>
    </row>
    <row r="10" spans="2:11">
      <c r="B10" s="13"/>
      <c r="C10" s="13"/>
      <c r="D10" s="14"/>
      <c r="E10" s="9"/>
      <c r="F10" s="10"/>
      <c r="G10" s="15"/>
      <c r="H10" s="10"/>
      <c r="I10" s="17"/>
      <c r="J10" s="17"/>
      <c r="K10" s="12">
        <f t="shared" si="0"/>
        <v>0</v>
      </c>
    </row>
    <row r="11" spans="2:11">
      <c r="B11" s="13"/>
      <c r="C11" s="13"/>
      <c r="D11" s="14"/>
      <c r="E11" s="9"/>
      <c r="F11" s="18"/>
      <c r="G11" s="15"/>
      <c r="H11" s="10"/>
      <c r="I11" s="10"/>
      <c r="J11" s="10"/>
      <c r="K11" s="12">
        <f t="shared" si="0"/>
        <v>0</v>
      </c>
    </row>
    <row r="12" spans="2:11">
      <c r="B12" s="19"/>
      <c r="C12" s="19"/>
      <c r="D12" s="8"/>
      <c r="E12" s="9"/>
      <c r="F12" s="10"/>
      <c r="G12" s="15"/>
      <c r="H12" s="10"/>
      <c r="I12" s="10"/>
      <c r="J12" s="10"/>
      <c r="K12" s="12">
        <f t="shared" si="0"/>
        <v>0</v>
      </c>
    </row>
    <row r="13" spans="2:11">
      <c r="B13" s="20"/>
      <c r="C13" s="20"/>
      <c r="D13" s="21"/>
      <c r="E13" s="22"/>
      <c r="F13" s="10"/>
      <c r="G13" s="15"/>
      <c r="H13" s="10"/>
      <c r="I13" s="10"/>
      <c r="J13" s="10"/>
      <c r="K13" s="12">
        <f t="shared" si="0"/>
        <v>0</v>
      </c>
    </row>
    <row r="14" spans="2:11">
      <c r="B14" s="20"/>
      <c r="C14" s="20"/>
      <c r="D14" s="23"/>
      <c r="E14" s="22"/>
      <c r="F14" s="10"/>
      <c r="G14" s="15"/>
      <c r="H14" s="10"/>
      <c r="I14" s="10"/>
      <c r="J14" s="10"/>
      <c r="K14" s="12">
        <f t="shared" si="0"/>
        <v>0</v>
      </c>
    </row>
    <row r="15" spans="2:11">
      <c r="B15" s="20"/>
      <c r="C15" s="20"/>
      <c r="D15" s="23"/>
      <c r="E15" s="22"/>
      <c r="F15" s="10"/>
      <c r="G15" s="15"/>
      <c r="H15" s="10"/>
      <c r="I15" s="10"/>
      <c r="J15" s="10"/>
      <c r="K15" s="12">
        <f t="shared" si="0"/>
        <v>0</v>
      </c>
    </row>
    <row r="16" spans="2:11">
      <c r="B16" s="20"/>
      <c r="C16" s="20"/>
      <c r="D16" s="23"/>
      <c r="E16" s="22"/>
      <c r="F16" s="10"/>
      <c r="G16" s="15"/>
      <c r="H16" s="10"/>
      <c r="I16" s="10"/>
      <c r="J16" s="10"/>
      <c r="K16" s="12">
        <f t="shared" si="0"/>
        <v>0</v>
      </c>
    </row>
    <row r="17" spans="1:11">
      <c r="B17" s="20"/>
      <c r="C17" s="20"/>
      <c r="D17" s="23"/>
      <c r="E17" s="22"/>
      <c r="F17" s="10"/>
      <c r="G17" s="15"/>
      <c r="H17" s="10"/>
      <c r="I17" s="10"/>
      <c r="J17" s="10"/>
      <c r="K17" s="12">
        <f t="shared" si="0"/>
        <v>0</v>
      </c>
    </row>
    <row r="18" spans="1:11">
      <c r="B18" s="20"/>
      <c r="C18" s="20"/>
      <c r="D18" s="23"/>
      <c r="E18" s="22"/>
      <c r="F18" s="10"/>
      <c r="G18" s="15"/>
      <c r="H18" s="10"/>
      <c r="I18" s="10"/>
      <c r="J18" s="10"/>
      <c r="K18" s="12">
        <f t="shared" si="0"/>
        <v>0</v>
      </c>
    </row>
    <row r="19" spans="1:11">
      <c r="B19" s="20"/>
      <c r="C19" s="20"/>
      <c r="D19" s="23"/>
      <c r="E19" s="22"/>
      <c r="F19" s="10"/>
      <c r="G19" s="15"/>
      <c r="H19" s="10"/>
      <c r="I19" s="10"/>
      <c r="J19" s="10"/>
      <c r="K19" s="12">
        <f t="shared" si="0"/>
        <v>0</v>
      </c>
    </row>
    <row r="20" spans="1:11">
      <c r="B20" s="20"/>
      <c r="C20" s="20"/>
      <c r="D20" s="23"/>
      <c r="E20" s="22"/>
      <c r="F20" s="10"/>
      <c r="G20" s="15"/>
      <c r="H20" s="10"/>
      <c r="I20" s="10"/>
      <c r="J20" s="10"/>
      <c r="K20" s="12">
        <f t="shared" si="0"/>
        <v>0</v>
      </c>
    </row>
    <row r="21" spans="1:11">
      <c r="B21" s="24" t="s">
        <v>13</v>
      </c>
      <c r="C21" s="24"/>
      <c r="D21" s="19"/>
      <c r="E21" s="25">
        <f t="shared" ref="E21:K21" si="1">SUM(E7:E20)</f>
        <v>105.9</v>
      </c>
      <c r="F21" s="26">
        <f t="shared" si="1"/>
        <v>0</v>
      </c>
      <c r="G21" s="25">
        <f t="shared" si="1"/>
        <v>40.049999999999997</v>
      </c>
      <c r="H21" s="25">
        <f t="shared" si="1"/>
        <v>263.79000000000002</v>
      </c>
      <c r="I21" s="25">
        <f t="shared" si="1"/>
        <v>0</v>
      </c>
      <c r="J21" s="25">
        <f t="shared" si="1"/>
        <v>0</v>
      </c>
      <c r="K21" s="12">
        <f t="shared" si="1"/>
        <v>409.74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F14" sqref="F14"/>
    </sheetView>
  </sheetViews>
  <sheetFormatPr baseColWidth="10" defaultColWidth="9" defaultRowHeight="12" x14ac:dyDescent="0"/>
  <cols>
    <col min="1" max="1" width="6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1:11">
      <c r="B1" s="1"/>
      <c r="C1" s="1"/>
      <c r="D1" s="1"/>
      <c r="E1" s="2"/>
      <c r="F1" s="2"/>
      <c r="G1" s="2"/>
      <c r="H1" s="2"/>
    </row>
    <row r="2" spans="1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1:11">
      <c r="B4" s="98" t="s">
        <v>23</v>
      </c>
      <c r="C4" s="98"/>
      <c r="D4" s="98"/>
      <c r="E4" s="98"/>
      <c r="F4" s="98"/>
      <c r="G4" s="98"/>
      <c r="H4" s="98"/>
      <c r="I4" s="98"/>
      <c r="J4" s="3"/>
    </row>
    <row r="5" spans="1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1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1:11" ht="15" customHeight="1">
      <c r="A7" s="76">
        <v>1</v>
      </c>
      <c r="B7" s="31" t="s">
        <v>43</v>
      </c>
      <c r="C7" s="47">
        <v>43502</v>
      </c>
      <c r="D7" s="51">
        <v>43502</v>
      </c>
      <c r="E7" s="40">
        <v>35.01</v>
      </c>
      <c r="F7" s="54"/>
      <c r="G7" s="54"/>
      <c r="H7" s="54"/>
      <c r="I7" s="55"/>
      <c r="J7" s="55"/>
      <c r="K7" s="60">
        <f>SUM(E7:J7)</f>
        <v>35.01</v>
      </c>
    </row>
    <row r="8" spans="1:11" ht="15" customHeight="1">
      <c r="A8" s="76">
        <v>2</v>
      </c>
      <c r="B8" s="31" t="s">
        <v>44</v>
      </c>
      <c r="C8" s="47">
        <v>43515</v>
      </c>
      <c r="D8" s="51">
        <v>43515</v>
      </c>
      <c r="E8" s="40">
        <v>129</v>
      </c>
      <c r="F8" s="54"/>
      <c r="G8" s="54">
        <v>30.4</v>
      </c>
      <c r="H8" s="54">
        <v>297.29000000000002</v>
      </c>
      <c r="I8" s="55"/>
      <c r="J8" s="55"/>
      <c r="K8" s="60">
        <f t="shared" ref="K8:K21" si="0">SUM(E8:J8)</f>
        <v>456.69000000000005</v>
      </c>
    </row>
    <row r="9" spans="1:11" ht="15" customHeight="1">
      <c r="A9" s="76">
        <v>3</v>
      </c>
      <c r="B9" s="32" t="s">
        <v>44</v>
      </c>
      <c r="C9" s="47">
        <v>43572</v>
      </c>
      <c r="D9" s="47">
        <v>43572</v>
      </c>
      <c r="E9" s="40"/>
      <c r="F9" s="54"/>
      <c r="G9" s="56"/>
      <c r="H9" s="54">
        <v>441.79</v>
      </c>
      <c r="I9" s="54"/>
      <c r="J9" s="54"/>
      <c r="K9" s="60">
        <f t="shared" si="0"/>
        <v>441.79</v>
      </c>
    </row>
    <row r="10" spans="1:11" ht="15" customHeight="1">
      <c r="A10" s="76">
        <v>4</v>
      </c>
      <c r="B10" s="32" t="s">
        <v>44</v>
      </c>
      <c r="C10" s="47">
        <v>43559</v>
      </c>
      <c r="D10" s="47">
        <v>43559</v>
      </c>
      <c r="E10" s="40"/>
      <c r="F10" s="54"/>
      <c r="G10" s="56"/>
      <c r="H10" s="54">
        <v>253.79</v>
      </c>
      <c r="I10" s="43"/>
      <c r="J10" s="43"/>
      <c r="K10" s="60">
        <f t="shared" si="0"/>
        <v>253.79</v>
      </c>
    </row>
    <row r="11" spans="1:11" ht="15" customHeight="1">
      <c r="A11" s="76">
        <v>5</v>
      </c>
      <c r="B11" s="32" t="s">
        <v>44</v>
      </c>
      <c r="C11" s="47">
        <v>43559</v>
      </c>
      <c r="D11" s="47">
        <v>17992</v>
      </c>
      <c r="E11" s="40"/>
      <c r="F11" s="57"/>
      <c r="G11" s="56">
        <v>51.15</v>
      </c>
      <c r="H11" s="54"/>
      <c r="I11" s="54"/>
      <c r="J11" s="54"/>
      <c r="K11" s="60">
        <f t="shared" si="0"/>
        <v>51.15</v>
      </c>
    </row>
    <row r="12" spans="1:11" ht="15" customHeight="1">
      <c r="A12" s="76">
        <v>6</v>
      </c>
      <c r="B12" s="32" t="s">
        <v>44</v>
      </c>
      <c r="C12" s="51">
        <v>43570</v>
      </c>
      <c r="D12" s="51">
        <v>43571</v>
      </c>
      <c r="E12" s="40">
        <v>255.91</v>
      </c>
      <c r="F12" s="54"/>
      <c r="G12" s="56">
        <v>121</v>
      </c>
      <c r="H12" s="54"/>
      <c r="I12" s="54"/>
      <c r="J12" s="54"/>
      <c r="K12" s="60">
        <f t="shared" si="0"/>
        <v>376.90999999999997</v>
      </c>
    </row>
    <row r="13" spans="1:11" ht="15" customHeight="1">
      <c r="A13" s="76">
        <v>7</v>
      </c>
      <c r="B13" s="34" t="s">
        <v>39</v>
      </c>
      <c r="C13" s="52">
        <v>43565</v>
      </c>
      <c r="D13" s="52">
        <v>43565</v>
      </c>
      <c r="E13" s="43"/>
      <c r="F13" s="54">
        <v>16.690000000000001</v>
      </c>
      <c r="G13" s="56"/>
      <c r="H13" s="54"/>
      <c r="I13" s="54"/>
      <c r="J13" s="54"/>
      <c r="K13" s="60">
        <f t="shared" si="0"/>
        <v>16.690000000000001</v>
      </c>
    </row>
    <row r="14" spans="1:11" ht="15" customHeight="1">
      <c r="A14" s="76">
        <v>8</v>
      </c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1:11" ht="15" customHeight="1">
      <c r="A15" s="76">
        <v>9</v>
      </c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1:11" ht="15" customHeight="1">
      <c r="A16" s="76">
        <v>10</v>
      </c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A17" s="76">
        <v>11</v>
      </c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A18" s="76">
        <v>12</v>
      </c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A21" s="76">
        <v>15</v>
      </c>
      <c r="B21" s="35"/>
      <c r="C21" s="35"/>
      <c r="D21" s="33"/>
      <c r="E21" s="25">
        <f t="shared" ref="E21:J21" si="1">SUM(E7:E20)</f>
        <v>419.91999999999996</v>
      </c>
      <c r="F21" s="25">
        <f t="shared" si="1"/>
        <v>16.690000000000001</v>
      </c>
      <c r="G21" s="25">
        <f t="shared" si="1"/>
        <v>202.55</v>
      </c>
      <c r="H21" s="25">
        <f t="shared" si="1"/>
        <v>992.87</v>
      </c>
      <c r="I21" s="25">
        <f t="shared" si="1"/>
        <v>0</v>
      </c>
      <c r="J21" s="25">
        <f t="shared" si="1"/>
        <v>0</v>
      </c>
      <c r="K21" s="60">
        <f t="shared" si="0"/>
        <v>1632.03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G15" sqref="G15"/>
    </sheetView>
  </sheetViews>
  <sheetFormatPr baseColWidth="10" defaultColWidth="9" defaultRowHeight="12" x14ac:dyDescent="0"/>
  <cols>
    <col min="1" max="1" width="6" customWidth="1"/>
    <col min="2" max="2" width="16.164062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1:11">
      <c r="B1" s="1"/>
      <c r="C1" s="1"/>
      <c r="D1" s="1"/>
      <c r="E1" s="2"/>
      <c r="F1" s="2"/>
      <c r="G1" s="2"/>
      <c r="H1" s="2"/>
    </row>
    <row r="2" spans="1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1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1:11">
      <c r="B4" s="98" t="s">
        <v>24</v>
      </c>
      <c r="C4" s="98"/>
      <c r="D4" s="98"/>
      <c r="E4" s="98"/>
      <c r="F4" s="98"/>
      <c r="G4" s="98"/>
      <c r="H4" s="98"/>
      <c r="I4" s="98"/>
      <c r="J4" s="3"/>
    </row>
    <row r="5" spans="1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1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1:11" ht="15" customHeight="1">
      <c r="A7" s="76">
        <v>1</v>
      </c>
      <c r="B7" s="63" t="s">
        <v>39</v>
      </c>
      <c r="C7" s="64">
        <v>43474</v>
      </c>
      <c r="D7" s="65">
        <v>43474</v>
      </c>
      <c r="E7" s="36">
        <v>8</v>
      </c>
      <c r="F7" s="54"/>
      <c r="G7" s="54"/>
      <c r="H7" s="54"/>
      <c r="I7" s="55"/>
      <c r="J7" s="55"/>
      <c r="K7" s="60">
        <f t="shared" ref="K7:K20" si="0">SUM(E7:J7)</f>
        <v>8</v>
      </c>
    </row>
    <row r="8" spans="1:11" ht="15" customHeight="1">
      <c r="A8" s="76">
        <v>2</v>
      </c>
      <c r="B8" s="66" t="s">
        <v>50</v>
      </c>
      <c r="C8" s="67">
        <v>43488</v>
      </c>
      <c r="D8" s="67">
        <v>43489</v>
      </c>
      <c r="E8" s="68">
        <v>132</v>
      </c>
      <c r="F8" s="69"/>
      <c r="G8" s="54">
        <f>117+31.5-0.95</f>
        <v>147.55000000000001</v>
      </c>
      <c r="H8" s="54">
        <v>299.25</v>
      </c>
      <c r="I8" s="55"/>
      <c r="J8" s="55"/>
      <c r="K8" s="60">
        <f t="shared" si="0"/>
        <v>578.79999999999995</v>
      </c>
    </row>
    <row r="9" spans="1:11" ht="15" customHeight="1">
      <c r="A9" s="76">
        <v>3</v>
      </c>
      <c r="B9" s="70" t="s">
        <v>40</v>
      </c>
      <c r="C9" s="71">
        <v>43495</v>
      </c>
      <c r="D9" s="72">
        <v>43495</v>
      </c>
      <c r="E9" s="38">
        <f>12+20.03</f>
        <v>32.03</v>
      </c>
      <c r="F9" s="54"/>
      <c r="G9" s="56">
        <f>37.5-6.95</f>
        <v>30.55</v>
      </c>
      <c r="H9" s="54"/>
      <c r="I9" s="54"/>
      <c r="J9" s="54"/>
      <c r="K9" s="60">
        <f>SUM(E9:J9)</f>
        <v>62.58</v>
      </c>
    </row>
    <row r="10" spans="1:11" ht="15" customHeight="1">
      <c r="A10" s="76">
        <v>4</v>
      </c>
      <c r="B10" s="32" t="s">
        <v>41</v>
      </c>
      <c r="C10" s="47">
        <v>43502</v>
      </c>
      <c r="D10" s="47">
        <v>43502</v>
      </c>
      <c r="E10" s="40">
        <v>45</v>
      </c>
      <c r="F10" s="54"/>
      <c r="G10" s="56"/>
      <c r="H10" s="54"/>
      <c r="I10" s="43"/>
      <c r="J10" s="43"/>
      <c r="K10" s="60">
        <f t="shared" si="0"/>
        <v>45</v>
      </c>
    </row>
    <row r="11" spans="1:11" ht="15" customHeight="1">
      <c r="A11" s="76">
        <v>5</v>
      </c>
      <c r="B11" s="32" t="s">
        <v>47</v>
      </c>
      <c r="C11" s="47">
        <v>43536</v>
      </c>
      <c r="D11" s="47">
        <v>43539</v>
      </c>
      <c r="E11" s="40">
        <v>50.8</v>
      </c>
      <c r="F11" s="57"/>
      <c r="G11" s="56"/>
      <c r="H11" s="54"/>
      <c r="I11" s="54"/>
      <c r="J11" s="54"/>
      <c r="K11" s="60">
        <f t="shared" si="0"/>
        <v>50.8</v>
      </c>
    </row>
    <row r="12" spans="1:11" ht="15" customHeight="1">
      <c r="A12" s="76">
        <v>6</v>
      </c>
      <c r="B12" s="33" t="s">
        <v>46</v>
      </c>
      <c r="C12" s="51">
        <v>43544</v>
      </c>
      <c r="D12" s="51">
        <v>43544</v>
      </c>
      <c r="E12" s="40">
        <f>42+6</f>
        <v>48</v>
      </c>
      <c r="F12" s="54"/>
      <c r="G12" s="56">
        <v>8.5</v>
      </c>
      <c r="H12" s="54"/>
      <c r="I12" s="54"/>
      <c r="J12" s="54"/>
      <c r="K12" s="60">
        <f t="shared" si="0"/>
        <v>56.5</v>
      </c>
    </row>
    <row r="13" spans="1:11" ht="15" customHeight="1">
      <c r="A13" s="76">
        <v>7</v>
      </c>
      <c r="B13" s="34" t="s">
        <v>44</v>
      </c>
      <c r="C13" s="52">
        <v>43563</v>
      </c>
      <c r="D13" s="52">
        <v>43563</v>
      </c>
      <c r="E13" s="43">
        <v>143</v>
      </c>
      <c r="F13" s="54"/>
      <c r="G13" s="56">
        <v>147</v>
      </c>
      <c r="H13" s="54">
        <v>222.79</v>
      </c>
      <c r="I13" s="54"/>
      <c r="J13" s="54"/>
      <c r="K13" s="60">
        <f t="shared" si="0"/>
        <v>512.79</v>
      </c>
    </row>
    <row r="14" spans="1:11" ht="15" customHeight="1">
      <c r="A14" s="76">
        <v>8</v>
      </c>
      <c r="B14" s="34" t="s">
        <v>44</v>
      </c>
      <c r="C14" s="52">
        <v>43591</v>
      </c>
      <c r="D14" s="53">
        <v>43591</v>
      </c>
      <c r="E14" s="43">
        <v>135</v>
      </c>
      <c r="F14" s="54"/>
      <c r="G14" s="56"/>
      <c r="H14" s="54">
        <v>544.79</v>
      </c>
      <c r="I14" s="54"/>
      <c r="J14" s="54"/>
      <c r="K14" s="60">
        <f t="shared" si="0"/>
        <v>679.79</v>
      </c>
    </row>
    <row r="15" spans="1:11" ht="15" customHeight="1">
      <c r="A15" s="76">
        <v>9</v>
      </c>
      <c r="B15" s="34" t="s">
        <v>57</v>
      </c>
      <c r="C15" s="52">
        <v>43570</v>
      </c>
      <c r="D15" s="53">
        <v>43572</v>
      </c>
      <c r="E15" s="43"/>
      <c r="F15" s="54"/>
      <c r="G15" s="56">
        <v>383.42</v>
      </c>
      <c r="H15" s="54">
        <v>568.74</v>
      </c>
      <c r="I15" s="54"/>
      <c r="J15" s="54"/>
      <c r="K15" s="60">
        <f t="shared" si="0"/>
        <v>952.16000000000008</v>
      </c>
    </row>
    <row r="16" spans="1:11" ht="15" customHeight="1">
      <c r="A16" s="76">
        <v>10</v>
      </c>
      <c r="B16" s="34" t="s">
        <v>39</v>
      </c>
      <c r="C16" s="52">
        <v>43612</v>
      </c>
      <c r="D16" s="53">
        <v>43612</v>
      </c>
      <c r="E16" s="43">
        <v>11.5</v>
      </c>
      <c r="F16" s="54"/>
      <c r="G16" s="56"/>
      <c r="H16" s="54"/>
      <c r="I16" s="54"/>
      <c r="J16" s="54"/>
      <c r="K16" s="60">
        <f t="shared" si="0"/>
        <v>11.5</v>
      </c>
    </row>
    <row r="17" spans="1:11" ht="15" customHeight="1">
      <c r="A17" s="76">
        <v>11</v>
      </c>
      <c r="B17" s="34" t="s">
        <v>39</v>
      </c>
      <c r="C17" s="52">
        <v>43606</v>
      </c>
      <c r="D17" s="53">
        <v>43606</v>
      </c>
      <c r="E17" s="43">
        <v>8</v>
      </c>
      <c r="F17" s="54"/>
      <c r="G17" s="56"/>
      <c r="H17" s="54"/>
      <c r="I17" s="54"/>
      <c r="J17" s="54"/>
      <c r="K17" s="60">
        <f>SUM(E17:J17)</f>
        <v>8</v>
      </c>
    </row>
    <row r="18" spans="1:11" ht="15" customHeight="1">
      <c r="A18" s="76">
        <v>12</v>
      </c>
      <c r="B18" s="34"/>
      <c r="C18" s="52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A19" s="76">
        <v>13</v>
      </c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A20" s="76">
        <v>14</v>
      </c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613.32999999999993</v>
      </c>
      <c r="F21" s="26">
        <f t="shared" si="1"/>
        <v>0</v>
      </c>
      <c r="G21" s="25">
        <f t="shared" si="1"/>
        <v>717.02</v>
      </c>
      <c r="H21" s="25">
        <f t="shared" si="1"/>
        <v>1635.57</v>
      </c>
      <c r="I21" s="25">
        <f t="shared" si="1"/>
        <v>0</v>
      </c>
      <c r="J21" s="25">
        <f t="shared" si="1"/>
        <v>0</v>
      </c>
      <c r="K21" s="60">
        <f t="shared" si="1"/>
        <v>2965.92</v>
      </c>
    </row>
    <row r="22" spans="1:11">
      <c r="B22" s="73"/>
      <c r="C22" s="73"/>
      <c r="D22" s="74"/>
      <c r="E22" s="28"/>
      <c r="F22" s="29"/>
      <c r="G22" s="28"/>
      <c r="H22" s="28"/>
      <c r="I22" s="28"/>
      <c r="J22" s="28"/>
      <c r="K22" s="75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L8" sqref="L8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25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31" t="s">
        <v>45</v>
      </c>
      <c r="C7" s="47">
        <v>43490</v>
      </c>
      <c r="D7" s="51">
        <v>43490</v>
      </c>
      <c r="E7" s="40">
        <v>4.5</v>
      </c>
      <c r="F7" s="54"/>
      <c r="G7" s="54"/>
      <c r="H7" s="54"/>
      <c r="I7" s="55"/>
      <c r="J7" s="55"/>
      <c r="K7" s="60">
        <f t="shared" ref="K7:K20" si="0">SUM(E7:J7)</f>
        <v>4.5</v>
      </c>
    </row>
    <row r="8" spans="2:11" ht="15" customHeight="1">
      <c r="B8" s="31" t="s">
        <v>44</v>
      </c>
      <c r="C8" s="47">
        <v>43601</v>
      </c>
      <c r="D8" s="51">
        <v>43601</v>
      </c>
      <c r="E8" s="40">
        <v>9.1999999999999993</v>
      </c>
      <c r="F8" s="54"/>
      <c r="G8" s="54">
        <v>7.5</v>
      </c>
      <c r="H8" s="54">
        <v>65.5</v>
      </c>
      <c r="I8" s="55"/>
      <c r="J8" s="55"/>
      <c r="K8" s="60">
        <f t="shared" si="0"/>
        <v>82.2</v>
      </c>
    </row>
    <row r="9" spans="2:11" ht="15" customHeight="1">
      <c r="B9" s="32"/>
      <c r="C9" s="48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2:11" ht="15" customHeight="1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2:11" ht="15" customHeight="1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2:11" ht="15" customHeight="1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2:11" ht="15" customHeight="1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2:11" ht="15" customHeight="1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2:11" ht="15" customHeight="1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2:11" ht="15" customHeight="1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13.7</v>
      </c>
      <c r="F21" s="26">
        <f t="shared" si="1"/>
        <v>0</v>
      </c>
      <c r="G21" s="25">
        <f t="shared" si="1"/>
        <v>7.5</v>
      </c>
      <c r="H21" s="25">
        <f t="shared" si="1"/>
        <v>65.5</v>
      </c>
      <c r="I21" s="25">
        <f t="shared" si="1"/>
        <v>0</v>
      </c>
      <c r="J21" s="25">
        <f t="shared" si="1"/>
        <v>0</v>
      </c>
      <c r="K21" s="60">
        <f t="shared" si="1"/>
        <v>86.7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B8" sqref="B8:E8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51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31" t="s">
        <v>44</v>
      </c>
      <c r="C7" s="47">
        <v>43479</v>
      </c>
      <c r="D7" s="51">
        <v>43479</v>
      </c>
      <c r="E7" s="40">
        <v>13.5</v>
      </c>
      <c r="F7" s="54"/>
      <c r="G7" s="54">
        <v>21.7</v>
      </c>
      <c r="H7" s="54">
        <v>113.8</v>
      </c>
      <c r="I7" s="55"/>
      <c r="J7" s="55"/>
      <c r="K7" s="60">
        <f t="shared" ref="K7:K20" si="0">SUM(E7:J7)</f>
        <v>149</v>
      </c>
    </row>
    <row r="8" spans="2:11" ht="15" customHeight="1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2:11" ht="15" customHeight="1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2:11" ht="15" customHeight="1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2:11" ht="15" customHeight="1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2:11" ht="15" customHeight="1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2:11" ht="15" customHeight="1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2:11" ht="15" customHeight="1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2:11" ht="15" customHeight="1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2:11" ht="15" customHeight="1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13.5</v>
      </c>
      <c r="F21" s="26">
        <f t="shared" si="1"/>
        <v>0</v>
      </c>
      <c r="G21" s="25">
        <f t="shared" si="1"/>
        <v>21.7</v>
      </c>
      <c r="H21" s="25">
        <f t="shared" si="1"/>
        <v>113.8</v>
      </c>
      <c r="I21" s="25">
        <f t="shared" si="1"/>
        <v>0</v>
      </c>
      <c r="J21" s="25">
        <f t="shared" si="1"/>
        <v>0</v>
      </c>
      <c r="K21" s="60">
        <f t="shared" si="1"/>
        <v>149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7" sqref="E7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55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83" t="s">
        <v>44</v>
      </c>
      <c r="C7" s="84">
        <v>43567</v>
      </c>
      <c r="D7" s="89">
        <v>43567</v>
      </c>
      <c r="E7" s="85">
        <v>45.6</v>
      </c>
      <c r="F7" s="82"/>
      <c r="G7" s="82">
        <v>18.5</v>
      </c>
      <c r="H7" s="82">
        <v>443.79</v>
      </c>
      <c r="I7" s="86"/>
      <c r="J7" s="86"/>
      <c r="K7" s="60">
        <f t="shared" ref="K7:K20" si="0">SUM(E7:J7)</f>
        <v>507.89</v>
      </c>
    </row>
    <row r="8" spans="2:11" ht="15" customHeight="1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2:11" ht="15" customHeight="1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2:11" ht="15" customHeight="1">
      <c r="B10" s="32"/>
      <c r="C10" s="47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2:11" ht="15" customHeight="1">
      <c r="B11" s="32"/>
      <c r="C11" s="47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2:11" ht="15" customHeight="1">
      <c r="B12" s="33"/>
      <c r="C12" s="51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2:11" ht="15" customHeight="1">
      <c r="B13" s="34"/>
      <c r="C13" s="52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2:11" ht="15" customHeight="1">
      <c r="B14" s="34"/>
      <c r="C14" s="52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2:11" ht="15" customHeight="1">
      <c r="B15" s="34"/>
      <c r="C15" s="52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2:11" ht="15" customHeight="1">
      <c r="B16" s="34"/>
      <c r="C16" s="52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B17" s="34"/>
      <c r="C17" s="52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B18" s="34"/>
      <c r="C18" s="52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B19" s="34"/>
      <c r="C19" s="52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B20" s="34"/>
      <c r="C20" s="52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45.6</v>
      </c>
      <c r="F21" s="26">
        <f t="shared" si="1"/>
        <v>0</v>
      </c>
      <c r="G21" s="25">
        <f t="shared" si="1"/>
        <v>18.5</v>
      </c>
      <c r="H21" s="25">
        <f t="shared" si="1"/>
        <v>443.79</v>
      </c>
      <c r="I21" s="25">
        <f t="shared" si="1"/>
        <v>0</v>
      </c>
      <c r="J21" s="25">
        <f t="shared" si="1"/>
        <v>0</v>
      </c>
      <c r="K21" s="60">
        <f t="shared" si="1"/>
        <v>507.89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E5" sqref="E5:G5"/>
    </sheetView>
  </sheetViews>
  <sheetFormatPr baseColWidth="10" defaultColWidth="9" defaultRowHeight="12" x14ac:dyDescent="0"/>
  <cols>
    <col min="1" max="1" width="11.5" customWidth="1"/>
    <col min="2" max="2" width="15.5" customWidth="1"/>
    <col min="3" max="3" width="11.5" customWidth="1"/>
    <col min="4" max="4" width="12.6640625" customWidth="1"/>
    <col min="5" max="5" width="11" customWidth="1"/>
    <col min="6" max="6" width="9.83203125" customWidth="1"/>
    <col min="7" max="7" width="11.83203125" customWidth="1"/>
    <col min="8" max="8" width="12" customWidth="1"/>
    <col min="9" max="9" width="10.33203125" customWidth="1"/>
    <col min="10" max="10" width="11.5" customWidth="1"/>
    <col min="11" max="11" width="13.33203125" customWidth="1"/>
  </cols>
  <sheetData>
    <row r="1" spans="2:11">
      <c r="B1" s="1"/>
      <c r="C1" s="1"/>
      <c r="D1" s="1"/>
      <c r="E1" s="2"/>
      <c r="F1" s="2"/>
      <c r="G1" s="2"/>
      <c r="H1" s="2"/>
    </row>
    <row r="2" spans="2:11" ht="12.75" customHeight="1">
      <c r="B2" s="96" t="s">
        <v>0</v>
      </c>
      <c r="C2" s="96"/>
      <c r="D2" s="96"/>
      <c r="E2" s="96"/>
      <c r="F2" s="96"/>
      <c r="G2" s="96"/>
      <c r="H2" s="96"/>
      <c r="I2" s="96"/>
      <c r="J2" s="96"/>
      <c r="K2" s="96"/>
    </row>
    <row r="3" spans="2:11" ht="12.75" customHeight="1">
      <c r="B3" s="97" t="s">
        <v>1</v>
      </c>
      <c r="C3" s="97"/>
      <c r="D3" s="97"/>
      <c r="E3" s="97"/>
      <c r="F3" s="97"/>
      <c r="G3" s="97"/>
      <c r="H3" s="97"/>
      <c r="I3" s="97"/>
      <c r="J3" s="97"/>
      <c r="K3" s="97"/>
    </row>
    <row r="4" spans="2:11">
      <c r="B4" s="98" t="s">
        <v>52</v>
      </c>
      <c r="C4" s="98"/>
      <c r="D4" s="98"/>
      <c r="E4" s="98"/>
      <c r="F4" s="98"/>
      <c r="G4" s="98"/>
      <c r="H4" s="98"/>
      <c r="I4" s="98"/>
      <c r="J4" s="3"/>
    </row>
    <row r="5" spans="2:11" ht="43.5" customHeight="1">
      <c r="B5" s="99" t="s">
        <v>3</v>
      </c>
      <c r="C5" s="99"/>
      <c r="D5" s="99"/>
      <c r="E5" s="100" t="s">
        <v>4</v>
      </c>
      <c r="F5" s="100"/>
      <c r="G5" s="100"/>
      <c r="H5" s="100" t="s">
        <v>5</v>
      </c>
      <c r="I5" s="100"/>
      <c r="J5" s="100"/>
      <c r="K5" s="101" t="s">
        <v>6</v>
      </c>
    </row>
    <row r="6" spans="2:11" ht="40.5" customHeight="1">
      <c r="B6" s="99"/>
      <c r="C6" s="4" t="s">
        <v>7</v>
      </c>
      <c r="D6" s="6" t="s">
        <v>8</v>
      </c>
      <c r="E6" s="5" t="s">
        <v>9</v>
      </c>
      <c r="F6" s="5" t="s">
        <v>10</v>
      </c>
      <c r="G6" s="5" t="s">
        <v>11</v>
      </c>
      <c r="H6" s="5" t="s">
        <v>9</v>
      </c>
      <c r="I6" s="5" t="s">
        <v>12</v>
      </c>
      <c r="J6" s="5" t="s">
        <v>11</v>
      </c>
      <c r="K6" s="101"/>
    </row>
    <row r="7" spans="2:11" ht="15" customHeight="1">
      <c r="B7" s="31" t="s">
        <v>44</v>
      </c>
      <c r="C7" s="47">
        <v>21</v>
      </c>
      <c r="D7" s="51">
        <v>43487</v>
      </c>
      <c r="E7" s="40">
        <v>156.5</v>
      </c>
      <c r="F7" s="54"/>
      <c r="G7" s="54">
        <f>50+42-11.45</f>
        <v>80.55</v>
      </c>
      <c r="H7" s="54"/>
      <c r="I7" s="55"/>
      <c r="J7" s="55"/>
      <c r="K7" s="60">
        <f t="shared" ref="K7:K20" si="0">SUM(E7:J7)</f>
        <v>237.05</v>
      </c>
    </row>
    <row r="8" spans="2:11" ht="15" customHeight="1">
      <c r="B8" s="31"/>
      <c r="C8" s="47"/>
      <c r="D8" s="51"/>
      <c r="E8" s="40"/>
      <c r="F8" s="54"/>
      <c r="G8" s="54"/>
      <c r="H8" s="54"/>
      <c r="I8" s="55"/>
      <c r="J8" s="55"/>
      <c r="K8" s="60">
        <f t="shared" si="0"/>
        <v>0</v>
      </c>
    </row>
    <row r="9" spans="2:11" ht="15" customHeight="1">
      <c r="B9" s="32"/>
      <c r="C9" s="47"/>
      <c r="D9" s="47"/>
      <c r="E9" s="40"/>
      <c r="F9" s="54"/>
      <c r="G9" s="56"/>
      <c r="H9" s="54"/>
      <c r="I9" s="54"/>
      <c r="J9" s="54"/>
      <c r="K9" s="60">
        <f t="shared" si="0"/>
        <v>0</v>
      </c>
    </row>
    <row r="10" spans="2:11" ht="15" customHeight="1">
      <c r="B10" s="32"/>
      <c r="C10" s="48"/>
      <c r="D10" s="47"/>
      <c r="E10" s="40"/>
      <c r="F10" s="54"/>
      <c r="G10" s="56"/>
      <c r="H10" s="54"/>
      <c r="I10" s="43"/>
      <c r="J10" s="43"/>
      <c r="K10" s="60">
        <f t="shared" si="0"/>
        <v>0</v>
      </c>
    </row>
    <row r="11" spans="2:11" ht="15" customHeight="1">
      <c r="B11" s="32"/>
      <c r="C11" s="48"/>
      <c r="D11" s="47"/>
      <c r="E11" s="40"/>
      <c r="F11" s="57"/>
      <c r="G11" s="56"/>
      <c r="H11" s="54"/>
      <c r="I11" s="54"/>
      <c r="J11" s="54"/>
      <c r="K11" s="60">
        <f t="shared" si="0"/>
        <v>0</v>
      </c>
    </row>
    <row r="12" spans="2:11" ht="15" customHeight="1">
      <c r="B12" s="33"/>
      <c r="C12" s="49"/>
      <c r="D12" s="51"/>
      <c r="E12" s="40"/>
      <c r="F12" s="54"/>
      <c r="G12" s="56"/>
      <c r="H12" s="54"/>
      <c r="I12" s="54"/>
      <c r="J12" s="54"/>
      <c r="K12" s="60">
        <f t="shared" si="0"/>
        <v>0</v>
      </c>
    </row>
    <row r="13" spans="2:11" ht="15" customHeight="1">
      <c r="B13" s="34"/>
      <c r="C13" s="50"/>
      <c r="D13" s="52"/>
      <c r="E13" s="43"/>
      <c r="F13" s="54"/>
      <c r="G13" s="56"/>
      <c r="H13" s="54"/>
      <c r="I13" s="54"/>
      <c r="J13" s="54"/>
      <c r="K13" s="60">
        <f t="shared" si="0"/>
        <v>0</v>
      </c>
    </row>
    <row r="14" spans="2:11" ht="15" customHeight="1">
      <c r="B14" s="34"/>
      <c r="C14" s="50"/>
      <c r="D14" s="53"/>
      <c r="E14" s="43"/>
      <c r="F14" s="54"/>
      <c r="G14" s="56"/>
      <c r="H14" s="54"/>
      <c r="I14" s="54"/>
      <c r="J14" s="54"/>
      <c r="K14" s="60">
        <f t="shared" si="0"/>
        <v>0</v>
      </c>
    </row>
    <row r="15" spans="2:11" ht="15" customHeight="1">
      <c r="B15" s="34"/>
      <c r="C15" s="50"/>
      <c r="D15" s="53"/>
      <c r="E15" s="43"/>
      <c r="F15" s="54"/>
      <c r="G15" s="56"/>
      <c r="H15" s="54"/>
      <c r="I15" s="54"/>
      <c r="J15" s="54"/>
      <c r="K15" s="60">
        <f t="shared" si="0"/>
        <v>0</v>
      </c>
    </row>
    <row r="16" spans="2:11" ht="15" customHeight="1">
      <c r="B16" s="34"/>
      <c r="C16" s="50"/>
      <c r="D16" s="53"/>
      <c r="E16" s="43"/>
      <c r="F16" s="54"/>
      <c r="G16" s="56"/>
      <c r="H16" s="54"/>
      <c r="I16" s="54"/>
      <c r="J16" s="54"/>
      <c r="K16" s="60">
        <f t="shared" si="0"/>
        <v>0</v>
      </c>
    </row>
    <row r="17" spans="1:11" ht="15" customHeight="1">
      <c r="B17" s="34"/>
      <c r="C17" s="50"/>
      <c r="D17" s="53"/>
      <c r="E17" s="43"/>
      <c r="F17" s="54"/>
      <c r="G17" s="56"/>
      <c r="H17" s="54"/>
      <c r="I17" s="54"/>
      <c r="J17" s="54"/>
      <c r="K17" s="60">
        <f t="shared" si="0"/>
        <v>0</v>
      </c>
    </row>
    <row r="18" spans="1:11" ht="15" customHeight="1">
      <c r="B18" s="34"/>
      <c r="C18" s="50"/>
      <c r="D18" s="53"/>
      <c r="E18" s="43"/>
      <c r="F18" s="54"/>
      <c r="G18" s="56"/>
      <c r="H18" s="54"/>
      <c r="I18" s="54"/>
      <c r="J18" s="54"/>
      <c r="K18" s="60">
        <f t="shared" si="0"/>
        <v>0</v>
      </c>
    </row>
    <row r="19" spans="1:11" ht="15" customHeight="1">
      <c r="B19" s="34"/>
      <c r="C19" s="50"/>
      <c r="D19" s="53"/>
      <c r="E19" s="43"/>
      <c r="F19" s="54"/>
      <c r="G19" s="56"/>
      <c r="H19" s="54"/>
      <c r="I19" s="54"/>
      <c r="J19" s="54"/>
      <c r="K19" s="60">
        <f t="shared" si="0"/>
        <v>0</v>
      </c>
    </row>
    <row r="20" spans="1:11" ht="15" customHeight="1">
      <c r="B20" s="34"/>
      <c r="C20" s="50"/>
      <c r="D20" s="53"/>
      <c r="E20" s="43"/>
      <c r="F20" s="54"/>
      <c r="G20" s="56"/>
      <c r="H20" s="54"/>
      <c r="I20" s="54"/>
      <c r="J20" s="54"/>
      <c r="K20" s="60">
        <f t="shared" si="0"/>
        <v>0</v>
      </c>
    </row>
    <row r="21" spans="1:11" ht="15" customHeight="1">
      <c r="B21" s="35" t="s">
        <v>13</v>
      </c>
      <c r="C21" s="35"/>
      <c r="D21" s="33"/>
      <c r="E21" s="25">
        <f t="shared" ref="E21:K21" si="1">SUM(E7:E20)</f>
        <v>156.5</v>
      </c>
      <c r="F21" s="26">
        <f t="shared" si="1"/>
        <v>0</v>
      </c>
      <c r="G21" s="25">
        <f t="shared" si="1"/>
        <v>80.55</v>
      </c>
      <c r="H21" s="25">
        <f t="shared" si="1"/>
        <v>0</v>
      </c>
      <c r="I21" s="25">
        <f t="shared" si="1"/>
        <v>0</v>
      </c>
      <c r="J21" s="25">
        <f t="shared" si="1"/>
        <v>0</v>
      </c>
      <c r="K21" s="60">
        <f t="shared" si="1"/>
        <v>237.05</v>
      </c>
    </row>
    <row r="22" spans="1:11">
      <c r="B22" s="27"/>
      <c r="C22" s="27"/>
      <c r="D22" s="2"/>
      <c r="E22" s="28"/>
      <c r="F22" s="29"/>
      <c r="G22" s="28"/>
      <c r="H22" s="28"/>
      <c r="I22" s="28"/>
      <c r="J22" s="28"/>
    </row>
    <row r="23" spans="1:11" s="30" customFormat="1" ht="12.75" customHeight="1">
      <c r="A23"/>
      <c r="B23" s="95" t="s">
        <v>14</v>
      </c>
      <c r="C23" s="95"/>
      <c r="D23" s="95"/>
    </row>
  </sheetData>
  <sheetProtection selectLockedCells="1" selectUnlockedCells="1"/>
  <mergeCells count="9">
    <mergeCell ref="B23:D23"/>
    <mergeCell ref="B2:K2"/>
    <mergeCell ref="B3:K3"/>
    <mergeCell ref="B4:I4"/>
    <mergeCell ref="B5:B6"/>
    <mergeCell ref="C5:D5"/>
    <mergeCell ref="E5:G5"/>
    <mergeCell ref="H5:J5"/>
    <mergeCell ref="K5:K6"/>
  </mergeCell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/>
  <extLst>
    <ext xmlns:mx="http://schemas.microsoft.com/office/mac/excel/2008/main" uri="{64002731-A6B0-56B0-2670-7721B7C09600}">
      <mx:PLV Mode="0" OnePage="0" WScale="0"/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tabSelected="1" workbookViewId="0">
      <selection activeCell="B5" sqref="B5:B6"/>
    </sheetView>
  </sheetViews>
  <sheetFormatPr baseColWidth="10" defaultColWidth="9" defaultRowHeight="12" x14ac:dyDescent="0"/>
  <cols>
    <col min="1" max="1" width="11.5" customWidth="1"/>
    <col min="2" max="2" width="22.5" customWidth="1"/>
    <col min="3" max="3" width="11" customWidth="1"/>
    <col min="4" max="4" width="9.83203125" customWidth="1"/>
    <col min="5" max="5" width="11.83203125" customWidth="1"/>
    <col min="6" max="6" width="12" customWidth="1"/>
    <col min="7" max="7" width="10.33203125" customWidth="1"/>
    <col min="8" max="8" width="11.5" customWidth="1"/>
    <col min="9" max="9" width="13.33203125" customWidth="1"/>
  </cols>
  <sheetData>
    <row r="1" spans="2:9">
      <c r="B1" s="1"/>
      <c r="C1" s="2"/>
      <c r="D1" s="2"/>
      <c r="E1" s="2"/>
      <c r="F1" s="2"/>
    </row>
    <row r="2" spans="2:9" ht="12.75" customHeight="1">
      <c r="B2" s="96" t="s">
        <v>0</v>
      </c>
      <c r="C2" s="96"/>
      <c r="D2" s="96"/>
      <c r="E2" s="96"/>
      <c r="F2" s="96"/>
      <c r="G2" s="96"/>
      <c r="H2" s="96"/>
      <c r="I2" s="96"/>
    </row>
    <row r="3" spans="2:9" ht="12.75" customHeight="1">
      <c r="B3" s="97" t="s">
        <v>1</v>
      </c>
      <c r="C3" s="97"/>
      <c r="D3" s="97"/>
      <c r="E3" s="97"/>
      <c r="F3" s="97"/>
      <c r="G3" s="97"/>
      <c r="H3" s="97"/>
      <c r="I3" s="97"/>
    </row>
    <row r="4" spans="2:9">
      <c r="B4" s="103" t="s">
        <v>59</v>
      </c>
      <c r="C4" s="103"/>
      <c r="D4" s="103"/>
      <c r="E4" s="103"/>
      <c r="F4" s="103"/>
      <c r="G4" s="103"/>
      <c r="H4" s="104"/>
      <c r="I4" s="104"/>
    </row>
    <row r="5" spans="2:9" ht="43.5" customHeight="1">
      <c r="B5" s="99" t="s">
        <v>26</v>
      </c>
      <c r="C5" s="100" t="s">
        <v>4</v>
      </c>
      <c r="D5" s="100"/>
      <c r="E5" s="100"/>
      <c r="F5" s="100" t="s">
        <v>5</v>
      </c>
      <c r="G5" s="100"/>
      <c r="H5" s="100"/>
      <c r="I5" s="101" t="s">
        <v>6</v>
      </c>
    </row>
    <row r="6" spans="2:9" ht="40.5" customHeight="1">
      <c r="B6" s="99"/>
      <c r="C6" s="5" t="s">
        <v>9</v>
      </c>
      <c r="D6" s="5" t="s">
        <v>10</v>
      </c>
      <c r="E6" s="5" t="s">
        <v>11</v>
      </c>
      <c r="F6" s="5" t="s">
        <v>9</v>
      </c>
      <c r="G6" s="5" t="s">
        <v>12</v>
      </c>
      <c r="H6" s="5" t="s">
        <v>11</v>
      </c>
      <c r="I6" s="101"/>
    </row>
    <row r="7" spans="2:9" ht="20" customHeight="1">
      <c r="B7" s="31" t="s">
        <v>27</v>
      </c>
      <c r="C7" s="40">
        <f>Bucci!E21</f>
        <v>35.39</v>
      </c>
      <c r="D7" s="40">
        <f>Bucci!F21</f>
        <v>0</v>
      </c>
      <c r="E7" s="40">
        <f>Bucci!G21</f>
        <v>176</v>
      </c>
      <c r="F7" s="40">
        <f>Bucci!H21</f>
        <v>683.08</v>
      </c>
      <c r="G7" s="40">
        <f>Bucci!I21</f>
        <v>0</v>
      </c>
      <c r="H7" s="40">
        <f>Bucci!J21</f>
        <v>0</v>
      </c>
      <c r="I7" s="60">
        <f t="shared" ref="I7:I22" si="0">SUM(C7:H7)</f>
        <v>894.47</v>
      </c>
    </row>
    <row r="8" spans="2:9" ht="20" customHeight="1">
      <c r="B8" s="31" t="s">
        <v>28</v>
      </c>
      <c r="C8" s="40">
        <f>Balleari!E21</f>
        <v>171.32999999999998</v>
      </c>
      <c r="D8" s="40">
        <f>Balleari!F21</f>
        <v>0</v>
      </c>
      <c r="E8" s="40">
        <f>Balleari!G21</f>
        <v>8</v>
      </c>
      <c r="F8" s="40">
        <f>Balleari!H21</f>
        <v>0</v>
      </c>
      <c r="G8" s="40">
        <f>Balleari!I21</f>
        <v>0</v>
      </c>
      <c r="H8" s="40">
        <f>Balleari!J21</f>
        <v>0</v>
      </c>
      <c r="I8" s="60">
        <f t="shared" si="0"/>
        <v>179.32999999999998</v>
      </c>
    </row>
    <row r="9" spans="2:9" ht="20" customHeight="1">
      <c r="B9" s="32" t="s">
        <v>29</v>
      </c>
      <c r="C9" s="40">
        <f>Bordilli!E21</f>
        <v>17.5</v>
      </c>
      <c r="D9" s="40">
        <f>Bordilli!F21</f>
        <v>0</v>
      </c>
      <c r="E9" s="40">
        <f>Bordilli!G21</f>
        <v>0</v>
      </c>
      <c r="F9" s="40">
        <f>Bordilli!H21</f>
        <v>0</v>
      </c>
      <c r="G9" s="40">
        <f>Bordilli!I21</f>
        <v>0</v>
      </c>
      <c r="H9" s="40">
        <f>Bordilli!J21</f>
        <v>0</v>
      </c>
      <c r="I9" s="60">
        <f t="shared" si="0"/>
        <v>17.5</v>
      </c>
    </row>
    <row r="10" spans="2:9" ht="20" customHeight="1">
      <c r="B10" s="32" t="s">
        <v>30</v>
      </c>
      <c r="C10" s="40">
        <f>Campora!E21</f>
        <v>154.69999999999999</v>
      </c>
      <c r="D10" s="40">
        <f>Campora!F21</f>
        <v>0</v>
      </c>
      <c r="E10" s="40">
        <f>Campora!G21</f>
        <v>76.099999999999994</v>
      </c>
      <c r="F10" s="40">
        <f>Campora!H21</f>
        <v>163.71</v>
      </c>
      <c r="G10" s="40">
        <f>Campora!I21</f>
        <v>0</v>
      </c>
      <c r="H10" s="40">
        <f>Campora!J21</f>
        <v>0</v>
      </c>
      <c r="I10" s="60">
        <f t="shared" si="0"/>
        <v>394.51</v>
      </c>
    </row>
    <row r="11" spans="2:9" ht="20" customHeight="1">
      <c r="B11" s="32" t="s">
        <v>31</v>
      </c>
      <c r="C11" s="40">
        <f>Cenci!E21</f>
        <v>82</v>
      </c>
      <c r="D11" s="40">
        <f>Cenci!F21</f>
        <v>0</v>
      </c>
      <c r="E11" s="40">
        <f>Cenci!G21</f>
        <v>281.02</v>
      </c>
      <c r="F11" s="40">
        <f>Cenci!H21</f>
        <v>193.17</v>
      </c>
      <c r="G11" s="40">
        <f>Cenci!I21</f>
        <v>0</v>
      </c>
      <c r="H11" s="40">
        <f>Cenci!J21</f>
        <v>105.3</v>
      </c>
      <c r="I11" s="60">
        <f t="shared" si="0"/>
        <v>661.4899999999999</v>
      </c>
    </row>
    <row r="12" spans="2:9" ht="20" customHeight="1">
      <c r="B12" s="33" t="s">
        <v>32</v>
      </c>
      <c r="C12" s="40">
        <f>Fanghella!E21</f>
        <v>33</v>
      </c>
      <c r="D12" s="40">
        <f>Fanghella!F21</f>
        <v>0</v>
      </c>
      <c r="E12" s="40">
        <f>Fanghella!G21</f>
        <v>0</v>
      </c>
      <c r="F12" s="40">
        <f>Fanghella!H21</f>
        <v>721.79</v>
      </c>
      <c r="G12" s="40">
        <f>Fanghella!I21</f>
        <v>0</v>
      </c>
      <c r="H12" s="40">
        <f>Fanghella!J21</f>
        <v>0</v>
      </c>
      <c r="I12" s="60">
        <f t="shared" si="0"/>
        <v>754.79</v>
      </c>
    </row>
    <row r="13" spans="2:9" ht="20" customHeight="1">
      <c r="B13" s="34" t="s">
        <v>33</v>
      </c>
      <c r="C13" s="40">
        <f>Fassio!E21</f>
        <v>0</v>
      </c>
      <c r="D13" s="40">
        <f>Fassio!F21</f>
        <v>0</v>
      </c>
      <c r="E13" s="40">
        <f>Fassio!G21</f>
        <v>0</v>
      </c>
      <c r="F13" s="40">
        <f>Fassio!H21</f>
        <v>0</v>
      </c>
      <c r="G13" s="40">
        <f>Fassio!I21</f>
        <v>0</v>
      </c>
      <c r="H13" s="40">
        <f>Fassio!J21</f>
        <v>0</v>
      </c>
      <c r="I13" s="60">
        <f t="shared" si="0"/>
        <v>0</v>
      </c>
    </row>
    <row r="14" spans="2:9" ht="20" customHeight="1">
      <c r="B14" s="34" t="s">
        <v>34</v>
      </c>
      <c r="C14" s="40">
        <f>Garassino!E21</f>
        <v>625.27</v>
      </c>
      <c r="D14" s="40">
        <f>Garassino!F21</f>
        <v>0</v>
      </c>
      <c r="E14" s="40">
        <f>Garassino!G21</f>
        <v>0</v>
      </c>
      <c r="F14" s="40">
        <f>Garassino!H21</f>
        <v>115.8</v>
      </c>
      <c r="G14" s="40">
        <f>Garassino!I21</f>
        <v>0</v>
      </c>
      <c r="H14" s="40">
        <f>Garassino!J21</f>
        <v>0</v>
      </c>
      <c r="I14" s="60">
        <f t="shared" si="0"/>
        <v>741.06999999999994</v>
      </c>
    </row>
    <row r="15" spans="2:9" ht="20" customHeight="1">
      <c r="B15" s="34" t="s">
        <v>35</v>
      </c>
      <c r="C15" s="40">
        <f>Grosso!E21</f>
        <v>105.9</v>
      </c>
      <c r="D15" s="40">
        <f>Grosso!F21</f>
        <v>0</v>
      </c>
      <c r="E15" s="40">
        <f>Grosso!G21</f>
        <v>40.049999999999997</v>
      </c>
      <c r="F15" s="40">
        <f>Grosso!H21</f>
        <v>263.79000000000002</v>
      </c>
      <c r="G15" s="40">
        <f>Grosso!I21</f>
        <v>0</v>
      </c>
      <c r="H15" s="40">
        <f>Grosso!J21</f>
        <v>0</v>
      </c>
      <c r="I15" s="60">
        <f t="shared" si="0"/>
        <v>409.74</v>
      </c>
    </row>
    <row r="16" spans="2:9" ht="20" customHeight="1">
      <c r="B16" s="34" t="s">
        <v>36</v>
      </c>
      <c r="C16" s="40">
        <f>Piciocchi!E21</f>
        <v>419.91999999999996</v>
      </c>
      <c r="D16" s="40">
        <f>Piciocchi!F21</f>
        <v>16.690000000000001</v>
      </c>
      <c r="E16" s="40">
        <f>Piciocchi!G21</f>
        <v>202.55</v>
      </c>
      <c r="F16" s="40">
        <f>Piciocchi!H21</f>
        <v>992.87</v>
      </c>
      <c r="G16" s="40">
        <f>Piciocchi!I21</f>
        <v>0</v>
      </c>
      <c r="H16" s="40">
        <f>Piciocchi!J21</f>
        <v>0</v>
      </c>
      <c r="I16" s="60">
        <f t="shared" si="0"/>
        <v>1632.03</v>
      </c>
    </row>
    <row r="17" spans="1:17" ht="20" customHeight="1">
      <c r="B17" s="34" t="s">
        <v>37</v>
      </c>
      <c r="C17" s="40">
        <f>Vinacci!E21</f>
        <v>613.32999999999993</v>
      </c>
      <c r="D17" s="40">
        <f>Vinacci!F21</f>
        <v>0</v>
      </c>
      <c r="E17" s="40">
        <f>Vinacci!G21</f>
        <v>717.02</v>
      </c>
      <c r="F17" s="40">
        <f>Vinacci!H21</f>
        <v>1635.57</v>
      </c>
      <c r="G17" s="40">
        <f>Vinacci!I21</f>
        <v>0</v>
      </c>
      <c r="H17" s="40">
        <f>Vinacci!J21</f>
        <v>0</v>
      </c>
      <c r="I17" s="60">
        <f t="shared" si="0"/>
        <v>2965.92</v>
      </c>
    </row>
    <row r="18" spans="1:17" ht="20" customHeight="1">
      <c r="B18" s="34" t="s">
        <v>38</v>
      </c>
      <c r="C18" s="40">
        <f>Viscogliosi!E21</f>
        <v>13.7</v>
      </c>
      <c r="D18" s="40">
        <f>Viscogliosi!F21</f>
        <v>0</v>
      </c>
      <c r="E18" s="40">
        <f>Viscogliosi!G21</f>
        <v>7.5</v>
      </c>
      <c r="F18" s="40">
        <f>Viscogliosi!H21</f>
        <v>65.5</v>
      </c>
      <c r="G18" s="40">
        <f>Viscogliosi!I21</f>
        <v>0</v>
      </c>
      <c r="H18" s="40">
        <f>Viscogliosi!J21</f>
        <v>0</v>
      </c>
      <c r="I18" s="60">
        <f t="shared" si="0"/>
        <v>86.7</v>
      </c>
    </row>
    <row r="19" spans="1:17" ht="20" customHeight="1">
      <c r="B19" s="34" t="s">
        <v>48</v>
      </c>
      <c r="C19" s="43">
        <f>Anzalone!E21</f>
        <v>13.5</v>
      </c>
      <c r="D19" s="43">
        <f>Anzalone!F21</f>
        <v>0</v>
      </c>
      <c r="E19" s="43">
        <f>Anzalone!G21</f>
        <v>21.7</v>
      </c>
      <c r="F19" s="43">
        <f>Anzalone!H21</f>
        <v>113.8</v>
      </c>
      <c r="G19" s="43">
        <f>Anzalone!I21</f>
        <v>0</v>
      </c>
      <c r="H19" s="43">
        <f>Anzalone!J21</f>
        <v>0</v>
      </c>
      <c r="I19" s="60">
        <f t="shared" si="0"/>
        <v>149</v>
      </c>
    </row>
    <row r="20" spans="1:17" ht="20" customHeight="1">
      <c r="B20" s="34" t="s">
        <v>56</v>
      </c>
      <c r="C20" s="43">
        <f>Gambino!E7</f>
        <v>45.6</v>
      </c>
      <c r="D20" s="43">
        <f>Gambino!F7</f>
        <v>0</v>
      </c>
      <c r="E20" s="43">
        <f>Gambino!G7</f>
        <v>18.5</v>
      </c>
      <c r="F20" s="43">
        <f>Gambino!H7</f>
        <v>443.79</v>
      </c>
      <c r="G20" s="43">
        <f>Gambino!I7</f>
        <v>0</v>
      </c>
      <c r="H20" s="43">
        <f>Gambino!J7</f>
        <v>0</v>
      </c>
      <c r="I20" s="60">
        <f t="shared" si="0"/>
        <v>507.89</v>
      </c>
    </row>
    <row r="21" spans="1:17" ht="20" customHeight="1">
      <c r="B21" s="34" t="s">
        <v>49</v>
      </c>
      <c r="C21" s="43">
        <f>Salemi!E21</f>
        <v>156.5</v>
      </c>
      <c r="D21" s="43">
        <f>Salemi!F21</f>
        <v>0</v>
      </c>
      <c r="E21" s="43">
        <f>Salemi!G21</f>
        <v>80.55</v>
      </c>
      <c r="F21" s="43">
        <f>Salemi!H21</f>
        <v>0</v>
      </c>
      <c r="G21" s="43">
        <f>Salemi!I21</f>
        <v>0</v>
      </c>
      <c r="H21" s="43">
        <f>Salemi!J21</f>
        <v>0</v>
      </c>
      <c r="I21" s="60">
        <f t="shared" si="0"/>
        <v>237.05</v>
      </c>
    </row>
    <row r="22" spans="1:17" ht="20" customHeight="1">
      <c r="B22" s="34"/>
      <c r="C22" s="43"/>
      <c r="D22" s="54"/>
      <c r="E22" s="56"/>
      <c r="F22" s="54"/>
      <c r="G22" s="54"/>
      <c r="H22" s="54"/>
      <c r="I22" s="60">
        <f t="shared" si="0"/>
        <v>0</v>
      </c>
      <c r="Q22" s="61"/>
    </row>
    <row r="23" spans="1:17" ht="20" customHeight="1">
      <c r="B23" s="35" t="s">
        <v>13</v>
      </c>
      <c r="C23" s="88">
        <f t="shared" ref="C23:I23" si="1">SUM(C7:C22)</f>
        <v>2487.64</v>
      </c>
      <c r="D23" s="88">
        <f t="shared" si="1"/>
        <v>16.690000000000001</v>
      </c>
      <c r="E23" s="88">
        <f t="shared" si="1"/>
        <v>1628.99</v>
      </c>
      <c r="F23" s="88">
        <f t="shared" si="1"/>
        <v>5392.87</v>
      </c>
      <c r="G23" s="88">
        <f t="shared" si="1"/>
        <v>0</v>
      </c>
      <c r="H23" s="88">
        <f t="shared" si="1"/>
        <v>105.3</v>
      </c>
      <c r="I23" s="60">
        <f t="shared" si="1"/>
        <v>9631.489999999998</v>
      </c>
      <c r="K23" s="87"/>
      <c r="L23" s="87"/>
    </row>
    <row r="24" spans="1:17" ht="21" customHeight="1">
      <c r="B24" s="27"/>
      <c r="C24" s="105">
        <f>SUM(C23:E23)-176-35.39</f>
        <v>3921.93</v>
      </c>
      <c r="D24" s="106"/>
      <c r="E24" s="106"/>
      <c r="F24" s="105">
        <f>SUM(F23:H23)+176+35.39</f>
        <v>5709.56</v>
      </c>
      <c r="G24" s="105"/>
      <c r="H24" s="105"/>
      <c r="I24" s="61"/>
    </row>
    <row r="25" spans="1:17" s="30" customFormat="1" ht="12.75" customHeight="1">
      <c r="A25"/>
      <c r="B25" s="102" t="s">
        <v>14</v>
      </c>
      <c r="C25" s="102"/>
      <c r="D25" s="102"/>
      <c r="E25" s="102"/>
      <c r="F25" s="102"/>
      <c r="G25" s="102"/>
      <c r="H25" s="102"/>
      <c r="I25" s="102"/>
    </row>
    <row r="27" spans="1:17">
      <c r="C27" s="61"/>
    </row>
    <row r="28" spans="1:17">
      <c r="C28" s="61"/>
      <c r="F28" s="61"/>
    </row>
  </sheetData>
  <sheetProtection selectLockedCells="1" selectUnlockedCells="1"/>
  <mergeCells count="10">
    <mergeCell ref="B25:I25"/>
    <mergeCell ref="B2:I2"/>
    <mergeCell ref="B3:I3"/>
    <mergeCell ref="B5:B6"/>
    <mergeCell ref="C5:E5"/>
    <mergeCell ref="F5:H5"/>
    <mergeCell ref="I5:I6"/>
    <mergeCell ref="B4:I4"/>
    <mergeCell ref="C24:E24"/>
    <mergeCell ref="F24:H24"/>
  </mergeCells>
  <pageMargins left="0.70833333333333337" right="0.70833333333333337" top="0.74791666666666667" bottom="0.74791666666666667" header="0.51180555555555551" footer="0.51180555555555551"/>
  <pageSetup paperSize="9" firstPageNumber="0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" defaultRowHeight="12" x14ac:dyDescent="0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Bucci</vt:lpstr>
      <vt:lpstr>Balleari</vt:lpstr>
      <vt:lpstr>Bordilli</vt:lpstr>
      <vt:lpstr>Campora</vt:lpstr>
      <vt:lpstr>Cenci</vt:lpstr>
      <vt:lpstr>Fanghella</vt:lpstr>
      <vt:lpstr>Fassio</vt:lpstr>
      <vt:lpstr>Garassino</vt:lpstr>
      <vt:lpstr>Grosso</vt:lpstr>
      <vt:lpstr>Piciocchi</vt:lpstr>
      <vt:lpstr>Vinacci</vt:lpstr>
      <vt:lpstr>Viscogliosi</vt:lpstr>
      <vt:lpstr>Anzalone</vt:lpstr>
      <vt:lpstr>Gambino</vt:lpstr>
      <vt:lpstr>Salemi</vt:lpstr>
      <vt:lpstr>RIEPILOGO</vt:lpstr>
      <vt:lpstr>Foglio1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Brunelli Maurizio</dc:creator>
  <cp:lastModifiedBy>Marina Repetto</cp:lastModifiedBy>
  <cp:lastPrinted>2019-04-04T06:55:07Z</cp:lastPrinted>
  <dcterms:created xsi:type="dcterms:W3CDTF">2019-07-09T10:05:30Z</dcterms:created>
  <dcterms:modified xsi:type="dcterms:W3CDTF">2019-07-10T13:09:27Z</dcterms:modified>
</cp:coreProperties>
</file>